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16380" windowHeight="8190" tabRatio="446" activeTab="2"/>
  </bookViews>
  <sheets>
    <sheet name="PROGRAM" sheetId="1" r:id="rId1"/>
    <sheet name="Risorse storiche ante ccnl 2018" sheetId="2" r:id="rId2"/>
    <sheet name="Fondo 2020" sheetId="3" r:id="rId3"/>
    <sheet name="Calcolo limite" sheetId="4" r:id="rId4"/>
    <sheet name="Utilizzo 2020" sheetId="5" r:id="rId5"/>
  </sheets>
  <definedNames>
    <definedName name="_xlnm._FilterDatabase" localSheetId="1" hidden="1">'Risorse storiche ante ccnl 2018'!$A$1:$A$31</definedName>
    <definedName name="_xlnm.Print_Area" localSheetId="0">'PROGRAM'!$B$2:$O$33</definedName>
    <definedName name="_xlnm.Print_Area" localSheetId="1">'Risorse storiche ante ccnl 2018'!$C$1:$G$32</definedName>
    <definedName name="Excel_BuiltIn__FilterDatabase" localSheetId="4">'Utilizzo 2020'!$A$1:$A$39</definedName>
    <definedName name="OLE_LINK2">NA()</definedName>
  </definedNames>
  <calcPr fullCalcOnLoad="1"/>
</workbook>
</file>

<file path=xl/comments2.xml><?xml version="1.0" encoding="utf-8"?>
<comments xmlns="http://schemas.openxmlformats.org/spreadsheetml/2006/main">
  <authors>
    <author/>
  </authors>
  <commentList>
    <comment ref="C18" authorId="0">
      <text>
        <r>
          <rPr>
            <b/>
            <sz val="9"/>
            <color indexed="8"/>
            <rFont val="Tahoma"/>
            <family val="2"/>
          </rPr>
          <t xml:space="preserve">Utente Windows:
</t>
        </r>
        <r>
          <rPr>
            <sz val="9"/>
            <color indexed="8"/>
            <rFont val="Tahoma"/>
            <family val="2"/>
          </rPr>
          <t>I risparmi derivanti dalla applicazione della disciplina dello straordinario di cui all'art. 14 solo 3%;</t>
        </r>
      </text>
    </comment>
    <comment ref="C19" authorId="0">
      <text>
        <r>
          <rPr>
            <b/>
            <sz val="9"/>
            <color indexed="8"/>
            <rFont val="Tahoma"/>
            <family val="2"/>
          </rPr>
          <t xml:space="preserve">Utente Windows:
</t>
        </r>
        <r>
          <rPr>
            <sz val="9"/>
            <color indexed="8"/>
            <rFont val="Tahoma"/>
            <family val="2"/>
          </rPr>
          <t xml:space="preserve">Gli enti, a decorrere dall’anno 2001, incrementano le risorse del fondo di cui all’art.15 del CCNL dell’1.4.1999 di un importo pari all’1,1 % del monte salari dell’anno 1999, esclusa la quota relativa alla dirigenza.  </t>
        </r>
      </text>
    </comment>
    <comment ref="C20" authorId="0">
      <text>
        <r>
          <rPr>
            <b/>
            <sz val="9"/>
            <color indexed="8"/>
            <rFont val="Tahoma"/>
            <family val="2"/>
          </rPr>
          <t xml:space="preserve">Utente Windows:
</t>
        </r>
        <r>
          <rPr>
            <sz val="9"/>
            <color indexed="8"/>
            <rFont val="Tahoma"/>
            <family val="2"/>
          </rPr>
          <t>In caso comportino un incremento stabile delle dotazioni organiche, gli enti, nell’ambito della programmazione annuale e triennale dei fabbisogni di cui all’art. 6 del D.Lgs. 29/93, valutano anche l’entità delle risorse necessarie per sostenere i maggiori oneri del trattamento economico accessorio del personale da impiegare nelle nuove attività e ne individuano la relativa copertura nell’ambito delle capacità di bilancio;</t>
        </r>
      </text>
    </comment>
    <comment ref="C23" authorId="0">
      <text>
        <r>
          <rPr>
            <b/>
            <sz val="9"/>
            <color indexed="8"/>
            <rFont val="Tahoma"/>
            <family val="2"/>
          </rPr>
          <t xml:space="preserve">Utente Windows:
</t>
        </r>
        <r>
          <rPr>
            <sz val="9"/>
            <color indexed="8"/>
            <rFont val="Tahoma"/>
            <family val="2"/>
          </rPr>
          <t>Le risorse decentrate previste dall’art 31, comma 2, sono  incrementate, dall’anno 2003, di un importo  pari allo 0,62% del monte salari, esclusa la dirigenza, riferito all’anno 2001.</t>
        </r>
      </text>
    </comment>
    <comment ref="C24" authorId="0">
      <text>
        <r>
          <rPr>
            <b/>
            <sz val="9"/>
            <color indexed="8"/>
            <rFont val="Tahoma"/>
            <family val="2"/>
          </rPr>
          <t xml:space="preserve">Utente Windows:
</t>
        </r>
        <r>
          <rPr>
            <sz val="9"/>
            <color indexed="8"/>
            <rFont val="Tahoma"/>
            <family val="2"/>
          </rPr>
          <t>Gli enti incrementano ulteriormente le risorse decentrate indicate nel comma 1 e con decorrenza dall’anno 2003 con un importo corrispondente allo 0,50% del monte salari dell’anno 2001, esclusa la quota relativa alla dirigenza.Tale incrementro è consentito agli enti la cui spesa del personale risulti inferiore al 39% delle entrate correnti accertate a consuntivo 2001</t>
        </r>
      </text>
    </comment>
    <comment ref="C25" authorId="0">
      <text>
        <r>
          <rPr>
            <b/>
            <sz val="9"/>
            <color indexed="8"/>
            <rFont val="Tahoma"/>
            <family val="2"/>
          </rPr>
          <t xml:space="preserve">Utente Windows:
</t>
        </r>
        <r>
          <rPr>
            <sz val="9"/>
            <color indexed="8"/>
            <rFont val="Tahoma"/>
            <family val="2"/>
          </rPr>
          <t xml:space="preserve">Gli enti incrementano, di un ulteriore 0,20% del monte salari dell’anno 2001, esclusa la quota relativa alla dirigenza, ed è destinata al finanziamento della disciplina dell’art. 10 (alte professionalità). Tale incrementro è consentito agli enti la cui spesa del personale risulti inferiore al 39% delle entrate correnti accertate a consuntivo 2001.
</t>
        </r>
      </text>
    </comment>
    <comment ref="C26" authorId="0">
      <text>
        <r>
          <rPr>
            <b/>
            <sz val="9"/>
            <color indexed="8"/>
            <rFont val="Tahoma"/>
            <family val="2"/>
          </rPr>
          <t xml:space="preserve">Utente Windows:
</t>
        </r>
        <r>
          <rPr>
            <sz val="9"/>
            <color indexed="8"/>
            <rFont val="Tahoma"/>
            <family val="2"/>
          </rPr>
          <t xml:space="preserve"> Gli enti locali, nei quali il rapporto tra spesa del personale ed entrate correnti sia non superiore al 39%, a decorrere dal 31.12.2005 e a valere per l’anno 2006, incrementano le risorse decentrate di cui all’art. 31, comma 2, del CCNL del 22.1.2004 con un importo corrispondente allo 0,5% del monte salari dell'anno 2003, esclusa la quota relativa alla dirigenza.</t>
        </r>
      </text>
    </comment>
    <comment ref="C27" authorId="0">
      <text>
        <r>
          <rPr>
            <b/>
            <sz val="9"/>
            <color indexed="8"/>
            <rFont val="Tahoma"/>
            <family val="2"/>
          </rPr>
          <t xml:space="preserve">Utente Windows:
</t>
        </r>
        <r>
          <rPr>
            <sz val="9"/>
            <color indexed="8"/>
            <rFont val="Tahoma"/>
            <family val="2"/>
          </rPr>
          <t>Gli enti a decorrere dal 31.12.2007 e a valere per l'anno 2008 incrementano le risorse con l'importo corrispondente allo 0,6% monte salari 2005, esclusa la quota relativa alla dirigenza, qualora il rapporto tra spesa del personale ed entrate correnti sia non superiore al 39%</t>
        </r>
      </text>
    </comment>
    <comment ref="C28" authorId="0">
      <text>
        <r>
          <rPr>
            <b/>
            <sz val="9"/>
            <color indexed="8"/>
            <rFont val="Tahoma"/>
            <family val="2"/>
          </rPr>
          <t xml:space="preserve">Utente Windows:
</t>
        </r>
        <r>
          <rPr>
            <sz val="9"/>
            <color indexed="8"/>
            <rFont val="Tahoma"/>
            <family val="2"/>
          </rPr>
          <t>la dichiarazione congiunta n. 14 del Ccnl 02-05, confermata dalla dichiarazione congiunta n. 1 del Ccnl 08-09, ha chiarito che, in occasione di incrementi stipendiali disposti da Ccnl, il Fondo dell’anno va rivalutato in rapporto al nuovo valore del differenziale delle posizioni economiche attribuite ai dipendenti che gravano sul fondo stesso; nella voce “Rideterminazione fondo per progressioni storiche (dich. cong. 14 Ccnl 02-05)” va quindi inserita la somma degli incrementi del Fondo determinati per tale causa dai diversi Ccnl successivi al valore consolidato di partenza (Unico importo consolidato anno 2003), ciascuno asseverato da una opportuna ricognizione amministrativa e relativa certificazione da parte degli organi di controllo.</t>
        </r>
      </text>
    </comment>
    <comment ref="C29" authorId="0">
      <text>
        <r>
          <rPr>
            <b/>
            <sz val="9"/>
            <color indexed="8"/>
            <rFont val="Tahoma"/>
            <family val="2"/>
          </rPr>
          <t xml:space="preserve">Utente Windows:
</t>
        </r>
        <r>
          <rPr>
            <sz val="9"/>
            <color indexed="8"/>
            <rFont val="Tahoma"/>
            <family val="2"/>
          </rPr>
          <t>Tale integrazione è relativa alla riduzione stabile delle risorse del Fondo Straordinario, derivante da risparmi accertati a consuntivo a seguito di  interventi organizzativi di razionalizzazione dei servizi.</t>
        </r>
      </text>
    </comment>
    <comment ref="C30" authorId="0">
      <text>
        <r>
          <rPr>
            <b/>
            <sz val="9"/>
            <color indexed="8"/>
            <rFont val="Tahoma"/>
            <family val="2"/>
          </rPr>
          <t xml:space="preserve">Utente Windows:
</t>
        </r>
        <r>
          <rPr>
            <sz val="9"/>
            <color indexed="8"/>
            <rFont val="Tahoma"/>
            <family val="2"/>
          </rPr>
          <t>Somme connesse al trattamento economico accessorio del personale trasferito agli enti del comparto a seguito dell'attuazione dei processi di decentramento e delega delle funzioni;</t>
        </r>
      </text>
    </comment>
    <comment ref="C31" authorId="0">
      <text>
        <r>
          <rPr>
            <b/>
            <sz val="9"/>
            <color indexed="8"/>
            <rFont val="Tahoma"/>
            <family val="2"/>
          </rPr>
          <t xml:space="preserve">Utente Windows:
</t>
        </r>
        <r>
          <rPr>
            <sz val="9"/>
            <color indexed="8"/>
            <rFont val="Tahoma"/>
            <family val="2"/>
          </rPr>
          <t>In caso comportino un incremento stabile delle dotazioni organiche, gli enti, nell’ambito della programmazione annuale e triennale dei fabbisogni di cui all’art. 6 del D.Lgs. 29/93, valutano anche l’entità delle risorse necessarie per sostenere i maggiori oneri del trattamento economico accessorio del personale da impiegare nelle nuove attività e ne individuano la relativa copertura nell’ambito delle capacità di bilancio;</t>
        </r>
      </text>
    </comment>
  </commentList>
</comments>
</file>

<file path=xl/sharedStrings.xml><?xml version="1.0" encoding="utf-8"?>
<sst xmlns="http://schemas.openxmlformats.org/spreadsheetml/2006/main" count="151" uniqueCount="146">
  <si>
    <t>●  Fondo e utilizzo C.C.N.L.</t>
  </si>
  <si>
    <t>Comune di:</t>
  </si>
  <si>
    <t>GIOIOSA MAREA (ME)</t>
  </si>
  <si>
    <t>Respons :</t>
  </si>
  <si>
    <t xml:space="preserve">GRANATA </t>
  </si>
  <si>
    <t>data compilazione:</t>
  </si>
  <si>
    <t>Lettera a) primo comma art. 15</t>
  </si>
  <si>
    <r>
      <t xml:space="preserve">Art. 31  C. 2 lett. a  CCNL 06.07.1995 </t>
    </r>
    <r>
      <rPr>
        <sz val="8"/>
        <rFont val="Tahoma"/>
        <family val="2"/>
      </rPr>
      <t>(Fondo lavoro straordinario al personale delle ex qualifiche VII e VIII che risulti incaricato delle funzioni dell'area delle posizioni organizzative)</t>
    </r>
  </si>
  <si>
    <r>
      <t xml:space="preserve">Art. 31  C. 2 lett. b  CCNL 06.07.1995 </t>
    </r>
    <r>
      <rPr>
        <sz val="8"/>
        <rFont val="Tahoma"/>
        <family val="2"/>
      </rPr>
      <t xml:space="preserve"> (Fondo per la remunerazione di particolari condizioni di disagio, pericolo o danno)</t>
    </r>
  </si>
  <si>
    <r>
      <t xml:space="preserve">Art. 31  C. 2 lett. c  CCNL 06.07.1995  </t>
    </r>
    <r>
      <rPr>
        <sz val="8"/>
        <rFont val="Tahoma"/>
        <family val="2"/>
      </rPr>
      <t>(Fondo per compensare particolari posizioni di lavoro e responsabilità)</t>
    </r>
  </si>
  <si>
    <r>
      <t xml:space="preserve">Art. 31  C. 2 lett. d  CCNL 06.07.1995 </t>
    </r>
    <r>
      <rPr>
        <sz val="8"/>
        <rFont val="Tahoma"/>
        <family val="2"/>
      </rPr>
      <t xml:space="preserve"> (Fondo per la qualità della prestazione individuale)</t>
    </r>
  </si>
  <si>
    <r>
      <t xml:space="preserve">Lettera e) primo comma art. 15  </t>
    </r>
    <r>
      <rPr>
        <sz val="8"/>
        <rFont val="Tahoma"/>
        <family val="2"/>
      </rPr>
      <t>(Fondo per la produttività collettiva e per il miglioramento dei servizi)</t>
    </r>
  </si>
  <si>
    <t>Lettera b) primo comma art. 15</t>
  </si>
  <si>
    <r>
      <t>Risorse aggiuntive</t>
    </r>
    <r>
      <rPr>
        <sz val="8"/>
        <rFont val="Tahoma"/>
        <family val="2"/>
      </rPr>
      <t xml:space="preserve"> </t>
    </r>
    <r>
      <rPr>
        <b/>
        <sz val="8"/>
        <rFont val="Tahoma"/>
        <family val="2"/>
      </rPr>
      <t>(0,5+0,2%</t>
    </r>
    <r>
      <rPr>
        <sz val="8"/>
        <rFont val="Tahoma"/>
        <family val="2"/>
      </rPr>
      <t xml:space="preserve"> del monte salari 1993) </t>
    </r>
  </si>
  <si>
    <r>
      <t>Risorse aggiuntive</t>
    </r>
    <r>
      <rPr>
        <sz val="8"/>
        <rFont val="Tahoma"/>
        <family val="2"/>
      </rPr>
      <t xml:space="preserve"> (ulteriore incremento del </t>
    </r>
    <r>
      <rPr>
        <b/>
        <sz val="8"/>
        <rFont val="Tahoma"/>
        <family val="2"/>
      </rPr>
      <t>0,65%</t>
    </r>
    <r>
      <rPr>
        <sz val="8"/>
        <rFont val="Tahoma"/>
        <family val="2"/>
      </rPr>
      <t xml:space="preserve"> del monte salari annuo calcolato con riferimento all'anno 1995) </t>
    </r>
  </si>
  <si>
    <r>
      <t>Lettera c) primo comma art. 15</t>
    </r>
    <r>
      <rPr>
        <sz val="8"/>
        <rFont val="Tahoma"/>
        <family val="2"/>
      </rPr>
      <t xml:space="preserve">                                          Risorse aggiuntive: I risparmi di gestione destinati al trattamento accessorio nell’anno 1998 secondo la disciplina dell’art. 32 del CCNL. del 6.7.1995 e dell’art. 3 del CCNL. del 16.7.1996, qualora dal consuntivo dell’anno precedente a quello di utilizzazione non risulti un incremento delle spese del personale dipendente, salvo quello derivante dalla applicazione del CCNL;</t>
    </r>
  </si>
  <si>
    <r>
      <t xml:space="preserve">Lettera f) primo comma art. 15 </t>
    </r>
    <r>
      <rPr>
        <sz val="8"/>
        <rFont val="Tahoma"/>
        <family val="2"/>
      </rPr>
      <t>(I risparmi derivanti dalla applicazione della disciplina dell'art. 2, c. 3 del D.Lgs 29/1993)</t>
    </r>
  </si>
  <si>
    <r>
      <t>Lettera g) primo comma art. 15 -</t>
    </r>
    <r>
      <rPr>
        <sz val="8"/>
        <rFont val="Tahoma"/>
        <family val="2"/>
      </rPr>
      <t xml:space="preserve"> (risorse già destinate, per l'anno 1998, al pagamento del livello economico differenziato - </t>
    </r>
    <r>
      <rPr>
        <b/>
        <sz val="8"/>
        <rFont val="Tahoma"/>
        <family val="2"/>
      </rPr>
      <t>LED</t>
    </r>
    <r>
      <rPr>
        <sz val="8"/>
        <rFont val="Tahoma"/>
        <family val="2"/>
      </rPr>
      <t>)</t>
    </r>
  </si>
  <si>
    <r>
      <t>Lettera h) primo comma art. 15</t>
    </r>
    <r>
      <rPr>
        <sz val="8"/>
        <rFont val="Tahoma"/>
        <family val="2"/>
      </rPr>
      <t xml:space="preserve"> (Risorse destinate alla corresponsione della indennità di £ 1.500.000 di cui all'art.37, e. 4 del CCNL del 6.7.1995 indennità di direzione e di Staff al personale della ex VIlI qualifica) </t>
    </r>
  </si>
  <si>
    <r>
      <t xml:space="preserve">Lettera j) primo comma art. 15 - 0,52%  </t>
    </r>
    <r>
      <rPr>
        <sz val="8"/>
        <rFont val="Tahoma"/>
        <family val="2"/>
      </rPr>
      <t>Monte Salari anno 1997</t>
    </r>
  </si>
  <si>
    <r>
      <t>Lettera l) primo comma art. 15 al 2004 (</t>
    </r>
    <r>
      <rPr>
        <sz val="8"/>
        <rFont val="Tahoma"/>
        <family val="2"/>
      </rPr>
      <t>Somme connesse al trattamento economico accessorio del personale trasferito agli enti del comparto a seguito dell'attuazione dei processi di decentramento e delega delle funzioni)</t>
    </r>
  </si>
  <si>
    <t>Lettera m) primo comma art. 15 - 3% straordinario</t>
  </si>
  <si>
    <r>
      <t xml:space="preserve">ART 4 ccnl 5.10.01 comma 1     1,1% </t>
    </r>
    <r>
      <rPr>
        <sz val="8"/>
        <rFont val="Tahoma"/>
        <family val="2"/>
      </rPr>
      <t>Monte Salari anno 1999</t>
    </r>
  </si>
  <si>
    <r>
      <t xml:space="preserve">Quinto comma art. 15 - </t>
    </r>
    <r>
      <rPr>
        <sz val="8"/>
        <rFont val="Tahoma"/>
        <family val="2"/>
      </rPr>
      <t>Incremento stabile dotazioni orgniche SINO AL 2004</t>
    </r>
  </si>
  <si>
    <r>
      <t xml:space="preserve">ART 4 ccnl 5.10.01 comma 2  RIA </t>
    </r>
    <r>
      <rPr>
        <sz val="8"/>
        <rFont val="Tahoma"/>
        <family val="2"/>
      </rPr>
      <t>SINO AL 2003</t>
    </r>
  </si>
  <si>
    <r>
      <t xml:space="preserve">ART 4 ccnl 5.10.01 comma 2  RIA </t>
    </r>
    <r>
      <rPr>
        <sz val="8"/>
        <rFont val="Tahoma"/>
        <family val="2"/>
      </rPr>
      <t>DAL 2004 AL 2016</t>
    </r>
  </si>
  <si>
    <r>
      <t xml:space="preserve">ART 32 comma 1 ccnl 22.01.04   0,62% </t>
    </r>
    <r>
      <rPr>
        <sz val="8"/>
        <rFont val="Tahoma"/>
        <family val="2"/>
      </rPr>
      <t>Monte Salari anno 2001.</t>
    </r>
  </si>
  <si>
    <r>
      <t xml:space="preserve">ART 32 comma 2 ccnl 22.01.04   0,50% </t>
    </r>
    <r>
      <rPr>
        <sz val="8"/>
        <rFont val="Tahoma"/>
        <family val="2"/>
      </rPr>
      <t>Monte Salari dell’anno 2001, Tale incrementro è consentito agli enti la cui spesa del personale risulti inferiore al 39% delle entrate correnti accertate a consuntivo 2001</t>
    </r>
  </si>
  <si>
    <r>
      <t xml:space="preserve">ART 32 comma 3 ccnl 22.01.04  0,20% </t>
    </r>
    <r>
      <rPr>
        <sz val="8"/>
        <rFont val="Tahoma"/>
        <family val="2"/>
      </rPr>
      <t>Monte Salari dell’anno 2001, destinata al finanziamento della disciplina dell’art. 10 (alte professionalità). Tale incrementro è consentito agli enti la cui spesa del personale risulti inferiore al 39% delle entrate correnti accertate a consuntivo 2001.</t>
    </r>
  </si>
  <si>
    <r>
      <t xml:space="preserve">Art. 4 comma 1 ccnl 9-5-2006 </t>
    </r>
    <r>
      <rPr>
        <sz val="8"/>
        <rFont val="Tahoma"/>
        <family val="2"/>
      </rPr>
      <t>qualora il rapporto tra spesa del personale ed entrate correnti non sia superiore al 39%, a decorrere dal 31.12.2005 e a valere per l’anno 2006, incrementano le risorse decentrate di cui all’art. 31, comma 2, del CCNL del 22.1.2004 con un importo corrispondente allo 0,5% del monte salari dell'anno 2003, esclusa la quota relativa alla dirigenza.</t>
    </r>
  </si>
  <si>
    <r>
      <t xml:space="preserve">Art. 8 comma 2 ccnl 11-04-2008 </t>
    </r>
    <r>
      <rPr>
        <sz val="8"/>
        <rFont val="Tahoma"/>
        <family val="2"/>
      </rPr>
      <t>Gli enti a decorrere dal 31.12.2007 e a valere per l'anno 2008 incrementano le risorse con l'importo corrispondente allo 0,6% monte salari 2005,  qualora il rapporto tra spesa del personale ed entrate correnti sia non superiore al 39%</t>
    </r>
  </si>
  <si>
    <t>Dichiarazione congiunta n° 14 CCNL  22/01/2004 e n.1 CCNL 31/07/2009</t>
  </si>
  <si>
    <t>Art 14 c. 3 CCNL  1-4-99 Riduzione stabile lavoro straordinario</t>
  </si>
  <si>
    <t>Lettera l) primo comma art. 15 - 2004-2017</t>
  </si>
  <si>
    <t>Quinto comma art. 15 - Incremento stabile dotazioni orgniche AL 2017</t>
  </si>
  <si>
    <t>TOTALE RISORSE STORICHE 2017</t>
  </si>
  <si>
    <t>RISORSE STORICHE</t>
  </si>
  <si>
    <r>
      <t>Art. 67 del CCNL del 21.05.2018 c. 1</t>
    </r>
    <r>
      <rPr>
        <b/>
        <sz val="8"/>
        <rFont val="Tahoma"/>
        <family val="2"/>
      </rPr>
      <t xml:space="preserve">                                                                       </t>
    </r>
    <r>
      <rPr>
        <b/>
        <sz val="11"/>
        <color indexed="8"/>
        <rFont val="Calibri"/>
        <family val="2"/>
      </rPr>
      <t>Unico importo del fondo del salario accessorio consolidato all'anno 2017</t>
    </r>
  </si>
  <si>
    <t>Incrementi stabili art. 67 c.2 CCNL 2018</t>
  </si>
  <si>
    <r>
      <t>Art. 67 del CCNL del 21.05.2018 c. 2 lett. c)</t>
    </r>
    <r>
      <rPr>
        <sz val="10"/>
        <color indexed="8"/>
        <rFont val="Calibri"/>
        <family val="2"/>
      </rPr>
      <t xml:space="preserve"> -</t>
    </r>
    <r>
      <rPr>
        <b/>
        <sz val="10"/>
        <color indexed="8"/>
        <rFont val="Calibri"/>
        <family val="2"/>
      </rPr>
      <t>(art. 4 del CCNL 5/10/2001 c. 2)</t>
    </r>
    <r>
      <rPr>
        <sz val="10"/>
        <color indexed="8"/>
        <rFont val="Calibri"/>
        <family val="2"/>
      </rPr>
      <t xml:space="preserve"> - Integrazione risorse dell’importo annuo della retribuzione individuale di anzianità e degli assegni ad personam in godimento da parte del personale comunque cessato dal servizio l'anno precedente (da inserire solo le nuove risorse che si liberano a partire dalle cessazioni verificatesi nell'anno precedente).</t>
    </r>
  </si>
  <si>
    <r>
      <t>Art. 67 del CCNL del 21.05.2018 c. 2 lett. d)</t>
    </r>
    <r>
      <rPr>
        <sz val="10"/>
        <color indexed="8"/>
        <rFont val="Calibri"/>
        <family val="2"/>
      </rPr>
      <t xml:space="preserve"> Eventuali risorse riassorbite ai sensi dell’art. 2, comma 3 del decreto legislativo 30 marzo 2001, n. 165/2001 (trattamenti economici più favorevoli in godimento).</t>
    </r>
  </si>
  <si>
    <r>
      <t xml:space="preserve">Art. 67 del CCNL del 21.05.2018 c. 2 lett. e)  - (art. 15 del CCNL 1/4/1999 c. 1 lett. l) - </t>
    </r>
    <r>
      <rPr>
        <sz val="10"/>
        <color indexed="8"/>
        <rFont val="Calibri"/>
        <family val="2"/>
      </rPr>
      <t>Somme connesse al trattamento economico accessorio del personale trasferito agli enti del comparto a seguito processi di decentramento e delega di funzioni.</t>
    </r>
  </si>
  <si>
    <r>
      <t>Art. 67 del CCNL del 21.05.2018 c. 2 lett. g) - (art. 14 del CCNL 1/4/1999 c. 3) -</t>
    </r>
    <r>
      <rPr>
        <sz val="10"/>
        <color indexed="8"/>
        <rFont val="Calibri"/>
        <family val="2"/>
      </rPr>
      <t xml:space="preserve"> Riduzione stabile dello straordinario.</t>
    </r>
  </si>
  <si>
    <r>
      <t>Art. 67 del CCNL del 21.05.2018 c. 2 lett. h)- (art. 15 del CCNL 1/4/199 c. 5)</t>
    </r>
    <r>
      <rPr>
        <sz val="10"/>
        <color indexed="8"/>
        <rFont val="Calibri"/>
        <family val="2"/>
      </rPr>
      <t xml:space="preserve"> Incrementi per gli effetti derivanti dall’incremento delle dotazioni organiche.</t>
    </r>
  </si>
  <si>
    <t xml:space="preserve">Totale Incrementi stabili  art. 67 c. 2 CCNL 2018 </t>
  </si>
  <si>
    <t>Totale risorse fisse avente carattere di certezza e stabilità</t>
  </si>
  <si>
    <t>Decurtazioni</t>
  </si>
  <si>
    <r>
      <t xml:space="preserve">Decurtazioni </t>
    </r>
    <r>
      <rPr>
        <sz val="10"/>
        <color indexed="8"/>
        <rFont val="Calibri"/>
        <family val="2"/>
      </rPr>
      <t>personale ATA</t>
    </r>
  </si>
  <si>
    <r>
      <t xml:space="preserve">Art. 67 c. 1 CCNL 21.05.2018 </t>
    </r>
    <r>
      <rPr>
        <sz val="10"/>
        <color indexed="8"/>
        <rFont val="Calibri"/>
        <family val="2"/>
      </rPr>
      <t>decurtazione fondo nuovi incarichi di posizioni organizzative e risultato per gli enti con la dirigenza.</t>
    </r>
  </si>
  <si>
    <t xml:space="preserve">Totale decurtazioni </t>
  </si>
  <si>
    <t xml:space="preserve">Totale risorse fisse avente carattere di certezza e stabilità prima delle decurtazioni </t>
  </si>
  <si>
    <t>Decurtazioni operate nell'anno 2014</t>
  </si>
  <si>
    <t>Decurtazioni operate nell'anno 2016</t>
  </si>
  <si>
    <t>Totale risorse fisse avente carattere di certezza e stabilità dopo le decurtazioni</t>
  </si>
  <si>
    <r>
      <t xml:space="preserve">Incrementi con carattere di certezza e stabilità </t>
    </r>
    <r>
      <rPr>
        <b/>
        <u val="single"/>
        <sz val="10"/>
        <rFont val="Tahoma"/>
        <family val="2"/>
      </rPr>
      <t>NON</t>
    </r>
    <r>
      <rPr>
        <b/>
        <sz val="10"/>
        <rFont val="Tahoma"/>
        <family val="2"/>
      </rPr>
      <t xml:space="preserve"> soggetti a limite</t>
    </r>
  </si>
  <si>
    <r>
      <t xml:space="preserve">Art. 67 del CCNL del 21.05.2018 c. 2 lett. a) </t>
    </r>
    <r>
      <rPr>
        <sz val="10"/>
        <color indexed="8"/>
        <rFont val="Calibri"/>
        <family val="2"/>
      </rPr>
      <t xml:space="preserve">Incremento di </t>
    </r>
    <r>
      <rPr>
        <b/>
        <sz val="10"/>
        <color indexed="8"/>
        <rFont val="Calibri"/>
        <family val="2"/>
      </rPr>
      <t>83,20</t>
    </r>
    <r>
      <rPr>
        <sz val="10"/>
        <color indexed="8"/>
        <rFont val="Calibri"/>
        <family val="2"/>
      </rPr>
      <t xml:space="preserve"> per unità di personale in servizio al 31.12.2015</t>
    </r>
    <r>
      <rPr>
        <b/>
        <sz val="10"/>
        <color indexed="8"/>
        <rFont val="Calibri"/>
        <family val="2"/>
      </rPr>
      <t xml:space="preserve"> a valere dall'anno 2019 </t>
    </r>
    <r>
      <rPr>
        <sz val="10"/>
        <color indexed="8"/>
        <rFont val="Calibri"/>
        <family val="2"/>
      </rPr>
      <t>(risorse non soggette al limite).</t>
    </r>
  </si>
  <si>
    <r>
      <t xml:space="preserve">Art. 67 del CCNL del 21.05.2018 c. 2 lett. b) </t>
    </r>
    <r>
      <rPr>
        <sz val="10"/>
        <color indexed="8"/>
        <rFont val="Calibri"/>
        <family val="2"/>
      </rPr>
      <t>Incrementi stipendiali differenziali previsti dall'art. 64 per il personale in servizio</t>
    </r>
    <r>
      <rPr>
        <sz val="11"/>
        <color indexed="8"/>
        <rFont val="Calibri"/>
        <family val="2"/>
      </rPr>
      <t xml:space="preserve"> </t>
    </r>
    <r>
      <rPr>
        <b/>
        <sz val="11"/>
        <color indexed="8"/>
        <rFont val="Calibri"/>
        <family val="2"/>
      </rPr>
      <t>(risorse non soggette al limite).</t>
    </r>
  </si>
  <si>
    <r>
      <t xml:space="preserve">Totale Incrementi con carattere di certezza e stabilità </t>
    </r>
    <r>
      <rPr>
        <b/>
        <u val="single"/>
        <sz val="10"/>
        <rFont val="Tahoma"/>
        <family val="2"/>
      </rPr>
      <t>NON</t>
    </r>
    <r>
      <rPr>
        <b/>
        <sz val="10"/>
        <rFont val="Tahoma"/>
        <family val="2"/>
      </rPr>
      <t xml:space="preserve"> soggetti a limite</t>
    </r>
  </si>
  <si>
    <t>Totale risorse fisse avente carattere di certezza e stabilità  al netto di tutte le decurtazioni</t>
  </si>
  <si>
    <t xml:space="preserve">RISORSE VARIABILI </t>
  </si>
  <si>
    <t>RISORSE  VARIABILI SOGGETTE AL LIMITE</t>
  </si>
  <si>
    <t>IMPORTI</t>
  </si>
  <si>
    <r>
      <t xml:space="preserve"> Art. 67  c. 3 lett. a)  CCNL  21.02.2018-</t>
    </r>
    <r>
      <rPr>
        <sz val="10"/>
        <color indexed="8"/>
        <rFont val="Calibri"/>
        <family val="2"/>
      </rPr>
      <t>(contratti di  sponsorizzazione – convenzioni – contributi dell’utenza già esistenti).</t>
    </r>
  </si>
  <si>
    <r>
      <t>Art. 67 del CCNL del 21.02.2018 c. 3 lett. c) - art. 15 c. 1 lett. k) CCNL 01.04.1999 -</t>
    </r>
    <r>
      <rPr>
        <sz val="10"/>
        <rFont val="Calibri"/>
        <family val="2"/>
      </rPr>
      <t xml:space="preserve"> (recupero evasione ICI)</t>
    </r>
  </si>
  <si>
    <r>
      <t>Art. 67 del CCNL del 21.02.2018 c. 3 lett. c) - art. 15 c. 1 lett. k) CCNL 01.04.1999 -</t>
    </r>
    <r>
      <rPr>
        <sz val="10"/>
        <rFont val="Calibri"/>
        <family val="2"/>
      </rPr>
      <t xml:space="preserve"> (Legge Regionale)</t>
    </r>
  </si>
  <si>
    <r>
      <t>Art. 67 del CCNL del 21.02.2018 c. 3 lett. d)- Art. 4 del CCNL 5/10/2001 c. 2 -</t>
    </r>
    <r>
      <rPr>
        <sz val="10"/>
        <color indexed="8"/>
        <rFont val="Calibri"/>
        <family val="2"/>
      </rPr>
      <t xml:space="preserve"> Integrazione risorse dell’importo mensile residuo della </t>
    </r>
    <r>
      <rPr>
        <b/>
        <sz val="10"/>
        <color indexed="8"/>
        <rFont val="Calibri"/>
        <family val="2"/>
      </rPr>
      <t>RIA</t>
    </r>
    <r>
      <rPr>
        <sz val="10"/>
        <color indexed="8"/>
        <rFont val="Calibri"/>
        <family val="2"/>
      </rPr>
      <t xml:space="preserve"> e degli assegni ad personam in godimento da parte del personale comunque cessato nell'anno in corso.</t>
    </r>
  </si>
  <si>
    <r>
      <t xml:space="preserve">Art. 54 CCNL 14/9/2000 - Art. 67 del CCNL del 21.02.2018 c. 3 lett. f) </t>
    </r>
    <r>
      <rPr>
        <sz val="10"/>
        <color indexed="8"/>
        <rFont val="Calibri"/>
        <family val="2"/>
      </rPr>
      <t>Quota parte rimborso spese per notificazione atti dell’amministrazione finanziaria (messi notificatori).</t>
    </r>
  </si>
  <si>
    <r>
      <t xml:space="preserve">Art. 67 del CCNL del 21.02.2018 c. 3 lett. g) </t>
    </r>
    <r>
      <rPr>
        <sz val="10"/>
        <color indexed="8"/>
        <rFont val="Calibri"/>
        <family val="2"/>
      </rPr>
      <t>Risorse destinate ai trattamenti accessori personale delle case da gioco.</t>
    </r>
  </si>
  <si>
    <r>
      <t xml:space="preserve">Art. 67 del CCNL del 21.02.2018 c. 3 lett. h) e comma 4 - Art. 15 del CCNL 01.04.1999 c. 2 - </t>
    </r>
    <r>
      <rPr>
        <sz val="10"/>
        <color indexed="8"/>
        <rFont val="Calibri"/>
        <family val="2"/>
      </rPr>
      <t xml:space="preserve">In sede di contrattazione decentrata, verificata nel bilancio la capacità di spesa, una integrazione, dal 1/4/1999, delle risorse di cui al comma 1, </t>
    </r>
    <r>
      <rPr>
        <b/>
        <sz val="10"/>
        <color indexed="8"/>
        <rFont val="Calibri"/>
        <family val="2"/>
      </rPr>
      <t>fino all’1,2%</t>
    </r>
    <r>
      <rPr>
        <sz val="10"/>
        <color indexed="8"/>
        <rFont val="Calibri"/>
        <family val="2"/>
      </rPr>
      <t xml:space="preserve"> su base annua, del monte salari dell’anno 1997, esclusa la quota  relativa alla dirigenza. ( 51,333% di € 14.220,82)</t>
    </r>
  </si>
  <si>
    <r>
      <t>Art. 67 del CCNL del 21.02.2018 c. 3 lett. i) e comma 5 lett. b-art. 15 CCNL 01.04.1999 c. 5 -</t>
    </r>
    <r>
      <rPr>
        <sz val="10"/>
        <color indexed="8"/>
        <rFont val="Calibri"/>
        <family val="2"/>
      </rPr>
      <t>Per il raggiungimento di obiettivi dell'ente anche di mantenimento. - compreso proventi CDS</t>
    </r>
  </si>
  <si>
    <r>
      <t xml:space="preserve">Art. 67 del CCNL del 21.02.2018 c. 3 lett. k) </t>
    </r>
    <r>
      <rPr>
        <sz val="10"/>
        <color indexed="8"/>
        <rFont val="Calibri"/>
        <family val="2"/>
      </rPr>
      <t>Integrazione all'art. 62 del CCNL del 21.02.2018 c. 2 lett. e) somme connesse al trattamento economico accessorio del personale trasferito agli enti del comparto a seguito processi di decentramento e delega di funzioni.</t>
    </r>
  </si>
  <si>
    <t>TOTALE RISORSE VARIABILI SOGGETTE AL LIMITE</t>
  </si>
  <si>
    <t>TOTALE RISORSE VARIABILI SOGGETTE AL LIMITE al netto delle decurtazioni</t>
  </si>
  <si>
    <t>RISORSE VARIABILI NON SOGGETTE AL LIMITE</t>
  </si>
  <si>
    <r>
      <t>Art. 67 del CCNL del 21.02.2018 c. 3 lett. a)</t>
    </r>
    <r>
      <rPr>
        <sz val="10"/>
        <color indexed="8"/>
        <rFont val="Calibri"/>
        <family val="2"/>
      </rPr>
      <t xml:space="preserve"> - </t>
    </r>
    <r>
      <rPr>
        <b/>
        <sz val="10"/>
        <color indexed="8"/>
        <rFont val="Calibri"/>
        <family val="2"/>
      </rPr>
      <t>Art. 15 del CCNL 1/4/1999 c. 1 lett. d)</t>
    </r>
    <r>
      <rPr>
        <sz val="10"/>
        <color indexed="8"/>
        <rFont val="Calibri"/>
        <family val="2"/>
      </rPr>
      <t xml:space="preserve"> Somme derivanti dall’attuazione dell’art. 43, L. 449/1997 (contratti di nuove sponsorizzazione – convenzioni – contributi dell’utenza).</t>
    </r>
  </si>
  <si>
    <r>
      <t xml:space="preserve">Art. 67 del CCNL del 21.02.2018 c. 3 lett. b) ART. 15 c. 1 lett. K), ART. 16, COMMI 4, 5 e 6 DL 98/2011 - </t>
    </r>
    <r>
      <rPr>
        <sz val="10"/>
        <color indexed="8"/>
        <rFont val="Calibri"/>
        <family val="2"/>
      </rPr>
      <t xml:space="preserve"> Piani di razionalizzazione e riqualificazione della spesa</t>
    </r>
  </si>
  <si>
    <r>
      <t>Art. 67 del CCNL del 21.02.2018 c. 3 lett. c)  - Art. 15 c.1 lett. k) CCNL 1998-2001 - i</t>
    </r>
    <r>
      <rPr>
        <sz val="10"/>
        <color indexed="8"/>
        <rFont val="Calibri"/>
        <family val="2"/>
      </rPr>
      <t>ncentivi per funzioni tecniche, art. 113 dlgs 50/2016, art. 76 dlgs 56/2017.</t>
    </r>
  </si>
  <si>
    <r>
      <t xml:space="preserve">Art. 67 del CCNL del 21.02.2018 c. 3 lett. c)  -  ART. 15 c. 1 lett. K)- </t>
    </r>
    <r>
      <rPr>
        <sz val="10"/>
        <color indexed="8"/>
        <rFont val="Calibri"/>
        <family val="2"/>
      </rPr>
      <t>Compensi ISTAT</t>
    </r>
  </si>
  <si>
    <r>
      <t>Art. 67 del CCNL del 21.02.2018 c. 3 lett. c)  - Art. 27 CCNL 14.09.2000</t>
    </r>
    <r>
      <rPr>
        <sz val="10"/>
        <color indexed="8"/>
        <rFont val="Calibri"/>
        <family val="2"/>
      </rPr>
      <t xml:space="preserve"> </t>
    </r>
    <r>
      <rPr>
        <b/>
        <sz val="10"/>
        <color indexed="8"/>
        <rFont val="Calibri"/>
        <family val="2"/>
      </rPr>
      <t xml:space="preserve">- </t>
    </r>
    <r>
      <rPr>
        <sz val="10"/>
        <color indexed="8"/>
        <rFont val="Calibri"/>
        <family val="2"/>
      </rPr>
      <t xml:space="preserve">Incentivi avvocatura interna </t>
    </r>
  </si>
  <si>
    <r>
      <t xml:space="preserve">Art. 67 del CCNL del 21.02.2018 c. 3 lett. e) Art. 15, comma 1, del CCNL 1/4/1999 lett. m) - </t>
    </r>
    <r>
      <rPr>
        <sz val="10"/>
        <color indexed="8"/>
        <rFont val="Calibri"/>
        <family val="2"/>
      </rPr>
      <t>Eventuali risparmi derivanti dalla applicazione della disciplina dello straordinario di cui all’art. 14.</t>
    </r>
  </si>
  <si>
    <r>
      <t xml:space="preserve">Art. 68 c. 1 del CCNL 21.02.2018  - Art. 17 c. 5 CCNL 1/4/1999 -  </t>
    </r>
    <r>
      <rPr>
        <sz val="10"/>
        <color indexed="8"/>
        <rFont val="Calibri"/>
        <family val="2"/>
      </rPr>
      <t xml:space="preserve">Somme non utilizzate nell’esercizio precedente </t>
    </r>
    <r>
      <rPr>
        <b/>
        <sz val="10"/>
        <color indexed="8"/>
        <rFont val="Calibri"/>
        <family val="2"/>
      </rPr>
      <t>(di parte stabile)</t>
    </r>
  </si>
  <si>
    <t>TOTALE RISORSE VARIABILI NON SOGGETTE AL LIMITE</t>
  </si>
  <si>
    <t xml:space="preserve">TOTALE RISORSE VARIABILI </t>
  </si>
  <si>
    <t xml:space="preserve">RIEPILOGO FONDO </t>
  </si>
  <si>
    <t>Totale risorse fisse avente carattere di certezza e stabilità prima delle decurtazioni</t>
  </si>
  <si>
    <t xml:space="preserve">Risorse variabili soggette a limite </t>
  </si>
  <si>
    <r>
      <t xml:space="preserve">Totale fondo al netto delle risorse  </t>
    </r>
    <r>
      <rPr>
        <b/>
        <u val="single"/>
        <sz val="11"/>
        <rFont val="Tahoma"/>
        <family val="2"/>
      </rPr>
      <t>NON</t>
    </r>
    <r>
      <rPr>
        <b/>
        <sz val="11"/>
        <rFont val="Tahoma"/>
        <family val="2"/>
      </rPr>
      <t xml:space="preserve"> soggette a limite prima delle decurtazioni </t>
    </r>
  </si>
  <si>
    <t xml:space="preserve">Decurtazioni rispetto anni precedenti </t>
  </si>
  <si>
    <r>
      <t xml:space="preserve">Decurtazioni operate nel periodo 2011-2014 </t>
    </r>
    <r>
      <rPr>
        <sz val="10"/>
        <rFont val="Tahoma"/>
        <family val="2"/>
      </rPr>
      <t>(art. 9 comma 2 bis L. 122/2010 secondo periodo)</t>
    </r>
  </si>
  <si>
    <t>Decurtazioni operate nell'anno 2016 per cessazioni e rispetto limite 2015</t>
  </si>
  <si>
    <t xml:space="preserve">Totale fondo al netto delle decurtazioni anni precedenti </t>
  </si>
  <si>
    <t>Decurtazioni per rispetto del limite 2016</t>
  </si>
  <si>
    <t xml:space="preserve">TOTALE FONDO A SEGUITO DECURTAZIONE </t>
  </si>
  <si>
    <t>Totale risorse fisse avente carattere di certezza e stabilità non sottoposte a limite</t>
  </si>
  <si>
    <r>
      <t xml:space="preserve">Risorse variabili </t>
    </r>
    <r>
      <rPr>
        <b/>
        <u val="single"/>
        <sz val="11"/>
        <rFont val="Tahoma"/>
        <family val="2"/>
      </rPr>
      <t>NON</t>
    </r>
    <r>
      <rPr>
        <b/>
        <sz val="11"/>
        <rFont val="Tahoma"/>
        <family val="2"/>
      </rPr>
      <t xml:space="preserve"> soggette a limite </t>
    </r>
  </si>
  <si>
    <t xml:space="preserve">TOTALE FONDO DECURTATO INCLUSE LE SOMME NON SOTTOPOSTE A LIMITE </t>
  </si>
  <si>
    <t>FONDO COMPENSI PER LAVORO STRAORDINARIO – Art. 14 C.C.N.L. 1° Aprile 1999 – (Come confermato dall’art. 45 del CCNL 22.01.2004)</t>
  </si>
  <si>
    <t>Fondo straordinario</t>
  </si>
  <si>
    <t>Utilizzo Straordinario</t>
  </si>
  <si>
    <t xml:space="preserve">Economia da riportare sul fondo </t>
  </si>
  <si>
    <t>calcolo limite salario accessorio 2015 (art. 23 d.lgs.75/2017)</t>
  </si>
  <si>
    <t xml:space="preserve">   </t>
  </si>
  <si>
    <t>fondo posizioni organizzative e alte professionalità</t>
  </si>
  <si>
    <t>maggiorazione posizione e risultato segretario</t>
  </si>
  <si>
    <t>fondo straordinario</t>
  </si>
  <si>
    <t>ammontare salario accessorio 2016</t>
  </si>
  <si>
    <t>calcolo eventuale decurtazione anno 2020</t>
  </si>
  <si>
    <t>fondo salario accessorio</t>
  </si>
  <si>
    <t>fondo posizioni organizzative (al netto del prelievo dalle capacità ass.li)</t>
  </si>
  <si>
    <t>ammontare salario accessorio anno corrente</t>
  </si>
  <si>
    <t>quantificazione fondo anno corrente</t>
  </si>
  <si>
    <t>taglio</t>
  </si>
  <si>
    <t>fondo definitivo anno corrente</t>
  </si>
  <si>
    <t>RESIDUO FONDO</t>
  </si>
  <si>
    <t>Residuo fondo a seguito destinazioni di utilizzo</t>
  </si>
  <si>
    <t>FONDO INDISPONIBILE</t>
  </si>
  <si>
    <r>
      <t>a) inquadramento ex led</t>
    </r>
    <r>
      <rPr>
        <sz val="10"/>
        <rFont val="Tahoma"/>
        <family val="2"/>
      </rPr>
      <t xml:space="preserve"> </t>
    </r>
    <r>
      <rPr>
        <i/>
        <sz val="10"/>
        <rFont val="Tahoma"/>
        <family val="2"/>
      </rPr>
      <t xml:space="preserve">                                   </t>
    </r>
  </si>
  <si>
    <t xml:space="preserve">b) progressioni economiche                                            </t>
  </si>
  <si>
    <t>TOTALE UTILIZZO FONDO PROGRESSIONI</t>
  </si>
  <si>
    <t>c) Indennità di comparto art.33 ccnl 22.01.04</t>
  </si>
  <si>
    <t>d) primo inquadramento di alcune categorie di lavoratori in applicazione del CCNL del 31.3.1999 (area di vigilanza e personale della prima e seconda qualifica funzionale).</t>
  </si>
  <si>
    <t>e) Indennità educatori asilo nido</t>
  </si>
  <si>
    <t>f) Indennità ex 8^ qf non titolari di posizione organizzativa</t>
  </si>
  <si>
    <t>TOTALE RISORSE STABILI INDISPONIBILI PER LA CONTRATTAZIONE</t>
  </si>
  <si>
    <t>a) Premi correlati alla performance organizzativa</t>
  </si>
  <si>
    <t>b) Premi correlati alla performance individuale</t>
  </si>
  <si>
    <t>c) Indennità condizione di lavoro di cui all'art. 70-bis (disagio)</t>
  </si>
  <si>
    <t>d) Indennità condizione di lavoro di cui all'art. 70-bis (rischio)</t>
  </si>
  <si>
    <t>e) Indennità condizione di lavoro di cui all'art. 70-bis (maneggio valori)</t>
  </si>
  <si>
    <t>f) Indennità di turno</t>
  </si>
  <si>
    <t>g) Indennità di reperibilità</t>
  </si>
  <si>
    <t>h) Compensi di cui all'art. 24 comma 1 CCNL 14/9/2000 (maggiorazione festiva)</t>
  </si>
  <si>
    <t>i) Compensi per specifiche responsabilità di cui all'art. 70 quinquies c. 1ex lett.f</t>
  </si>
  <si>
    <t>l) Compensi per specifiche responsabilità di cui all'art. 70 quinquies c. 2  ex lett.i</t>
  </si>
  <si>
    <t>m) Indennità di funzione art 56 sexsies (Compiti di responsabilità P.M.)</t>
  </si>
  <si>
    <t>n) Indennità di funzione art 56 quinquies (Servizio esterno P.M.)</t>
  </si>
  <si>
    <t>o) Progressione economica condecorrenza nell'anno di riferimento finanziata con risorse stabile</t>
  </si>
  <si>
    <t>TOTALE UTILIZZO CONCORDATO NELL'ANNO</t>
  </si>
  <si>
    <t>Compensi specifiche disposizioni di legge   art. 67 c. 3 lett.c.  (ici, prog., 208 ecc…)</t>
  </si>
  <si>
    <t>Compensi specifiche disposizioni di legge   art. 67 c. 3 lett.c.  Compensi di cui all'art. 70 Ter (ISTAT)</t>
  </si>
  <si>
    <t>compenso ai messi notificatori art. 67 c. 3 lett.f</t>
  </si>
  <si>
    <t>Totale utilizzo compensi specifiche disposizioni di legge    (ex lett. K)</t>
  </si>
  <si>
    <t xml:space="preserve">Quarto comma art. 15 </t>
  </si>
  <si>
    <t>Lettera d) primo comma art. 15 SPONSORIZZAZIONI</t>
  </si>
  <si>
    <t>Decurtazioni Malattia</t>
  </si>
  <si>
    <t xml:space="preserve">TOTALE UTILIZZO FONDO  </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</si>
</sst>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_-;_-@_-"/>
    <numFmt numFmtId="165" formatCode="_-* #,##0_-;\-* #,##0_-;_-* \-_-;_-@_-"/>
    <numFmt numFmtId="166" formatCode="dd/mm/yy;@"/>
    <numFmt numFmtId="167" formatCode="_-* #,##0.00_-;\-* #,##0.00_-;_-* \-_-;_-@_-"/>
    <numFmt numFmtId="168" formatCode="_-[$€-410]\ * #,##0.00_-;\-[$€-410]\ * #,##0.00_-;_-[$€-410]\ * \-??_-;_-@_-"/>
    <numFmt numFmtId="169" formatCode="&quot; € &quot;#,##0.00\ ;&quot;-€ &quot;#,##0.00\ ;&quot; € -&quot;#\ ;@\ "/>
    <numFmt numFmtId="170" formatCode="_-&quot;€ &quot;* #,##0.00_-;&quot;-€ &quot;* #,##0.00_-;_-&quot;€ &quot;* \-??_-;_-@_-"/>
    <numFmt numFmtId="171" formatCode="_-* #,##0.00\ _€_-;\-* #,##0.00\ _€_-;_-* \-??\ _€_-;_-@_-"/>
  </numFmts>
  <fonts count="71">
    <font>
      <sz val="10"/>
      <name val="Arial"/>
      <family val="2"/>
    </font>
    <font>
      <sz val="10"/>
      <name val="Tahoma"/>
      <family val="2"/>
    </font>
    <font>
      <b/>
      <sz val="10"/>
      <color indexed="48"/>
      <name val="Arial"/>
      <family val="2"/>
    </font>
    <font>
      <b/>
      <i/>
      <sz val="14"/>
      <name val="Tahoma"/>
      <family val="2"/>
    </font>
    <font>
      <i/>
      <sz val="14"/>
      <name val="Tahoma"/>
      <family val="2"/>
    </font>
    <font>
      <b/>
      <sz val="8"/>
      <name val="Tahoma"/>
      <family val="2"/>
    </font>
    <font>
      <sz val="8"/>
      <name val="Tahoma"/>
      <family val="2"/>
    </font>
    <font>
      <sz val="10"/>
      <color indexed="47"/>
      <name val="Tahoma"/>
      <family val="2"/>
    </font>
    <font>
      <b/>
      <sz val="9"/>
      <color indexed="8"/>
      <name val="Tahoma"/>
      <family val="2"/>
    </font>
    <font>
      <sz val="9"/>
      <color indexed="8"/>
      <name val="Tahoma"/>
      <family val="2"/>
    </font>
    <font>
      <sz val="9"/>
      <name val="Tahoma"/>
      <family val="2"/>
    </font>
    <font>
      <b/>
      <sz val="14"/>
      <name val="Tahoma"/>
      <family val="2"/>
    </font>
    <font>
      <b/>
      <sz val="10"/>
      <name val="Tahoma"/>
      <family val="2"/>
    </font>
    <font>
      <sz val="11"/>
      <color indexed="8"/>
      <name val="Calibri"/>
      <family val="2"/>
    </font>
    <font>
      <sz val="10"/>
      <color indexed="8"/>
      <name val="Calibri"/>
      <family val="2"/>
    </font>
    <font>
      <b/>
      <sz val="14"/>
      <color indexed="8"/>
      <name val="Calibri"/>
      <family val="2"/>
    </font>
    <font>
      <b/>
      <sz val="11"/>
      <name val="Tahoma"/>
      <family val="2"/>
    </font>
    <font>
      <b/>
      <sz val="11"/>
      <color indexed="8"/>
      <name val="Calibri"/>
      <family val="2"/>
    </font>
    <font>
      <b/>
      <sz val="10"/>
      <name val="Calibri"/>
      <family val="2"/>
    </font>
    <font>
      <b/>
      <sz val="12"/>
      <name val="Tahoma"/>
      <family val="2"/>
    </font>
    <font>
      <b/>
      <sz val="10"/>
      <color indexed="8"/>
      <name val="Calibri"/>
      <family val="2"/>
    </font>
    <font>
      <sz val="12"/>
      <name val="Calibri"/>
      <family val="2"/>
    </font>
    <font>
      <sz val="10"/>
      <name val="Calibri"/>
      <family val="2"/>
    </font>
    <font>
      <b/>
      <sz val="12"/>
      <color indexed="8"/>
      <name val="Calibri"/>
      <family val="2"/>
    </font>
    <font>
      <b/>
      <sz val="12"/>
      <name val="Calibri"/>
      <family val="2"/>
    </font>
    <font>
      <b/>
      <sz val="14"/>
      <name val="Calibri"/>
      <family val="2"/>
    </font>
    <font>
      <b/>
      <u val="single"/>
      <sz val="10"/>
      <name val="Tahoma"/>
      <family val="2"/>
    </font>
    <font>
      <sz val="12"/>
      <color indexed="8"/>
      <name val="Calibri"/>
      <family val="2"/>
    </font>
    <font>
      <b/>
      <u val="single"/>
      <sz val="11"/>
      <name val="Tahoma"/>
      <family val="2"/>
    </font>
    <font>
      <sz val="14"/>
      <name val="Tahoma"/>
      <family val="2"/>
    </font>
    <font>
      <sz val="12"/>
      <name val="Tahoma"/>
      <family val="2"/>
    </font>
    <font>
      <b/>
      <sz val="10"/>
      <name val="Arial"/>
      <family val="2"/>
    </font>
    <font>
      <sz val="11"/>
      <name val="Arial"/>
      <family val="2"/>
    </font>
    <font>
      <b/>
      <i/>
      <sz val="10"/>
      <name val="Arial"/>
      <family val="2"/>
    </font>
    <font>
      <b/>
      <i/>
      <sz val="11"/>
      <name val="Arial"/>
      <family val="2"/>
    </font>
    <font>
      <b/>
      <i/>
      <sz val="12"/>
      <name val="Tahoma"/>
      <family val="2"/>
    </font>
    <font>
      <b/>
      <i/>
      <sz val="10"/>
      <name val="Tahoma"/>
      <family val="2"/>
    </font>
    <font>
      <i/>
      <sz val="10"/>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9"/>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2"/>
        <bgColor indexed="64"/>
      </patternFill>
    </fill>
    <fill>
      <patternFill patternType="solid">
        <fgColor indexed="27"/>
        <bgColor indexed="64"/>
      </patternFill>
    </fill>
    <fill>
      <patternFill patternType="solid">
        <fgColor indexed="2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color indexed="63"/>
      </right>
      <top style="medium">
        <color indexed="8"/>
      </top>
      <bottom>
        <color indexed="63"/>
      </bottom>
    </border>
    <border>
      <left style="thin">
        <color indexed="8"/>
      </left>
      <right>
        <color indexed="63"/>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0" fontId="56" fillId="0" borderId="2" applyNumberFormat="0" applyFill="0" applyAlignment="0" applyProtection="0"/>
    <xf numFmtId="0" fontId="57" fillId="21" borderId="3" applyNumberFormat="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13" fillId="0" borderId="0">
      <alignment/>
      <protection/>
    </xf>
    <xf numFmtId="0" fontId="58" fillId="28" borderId="1" applyNumberFormat="0" applyAlignment="0" applyProtection="0"/>
    <xf numFmtId="164"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0" fillId="0" borderId="0" applyFill="0" applyBorder="0" applyAlignment="0" applyProtection="0"/>
    <xf numFmtId="0" fontId="59" fillId="29" borderId="0" applyNumberFormat="0" applyBorder="0" applyAlignment="0" applyProtection="0"/>
    <xf numFmtId="0" fontId="0" fillId="0" borderId="0">
      <alignment/>
      <protection/>
    </xf>
    <xf numFmtId="0" fontId="0" fillId="0" borderId="0">
      <alignment/>
      <protection/>
    </xf>
    <xf numFmtId="0" fontId="0" fillId="30" borderId="4" applyNumberFormat="0" applyFont="0" applyAlignment="0" applyProtection="0"/>
    <xf numFmtId="0" fontId="60" fillId="20" borderId="5" applyNumberFormat="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31" borderId="0" applyNumberFormat="0" applyBorder="0" applyAlignment="0" applyProtection="0"/>
    <xf numFmtId="0" fontId="69" fillId="32" borderId="0" applyNumberFormat="0" applyBorder="0" applyAlignment="0" applyProtection="0"/>
    <xf numFmtId="169" fontId="13" fillId="0" borderId="0">
      <alignment/>
      <protection/>
    </xf>
    <xf numFmtId="42" fontId="0" fillId="0" borderId="0" applyFill="0" applyBorder="0" applyAlignment="0" applyProtection="0"/>
  </cellStyleXfs>
  <cellXfs count="209">
    <xf numFmtId="0" fontId="0" fillId="0" borderId="0" xfId="0" applyAlignment="1">
      <alignment/>
    </xf>
    <xf numFmtId="0" fontId="0" fillId="0" borderId="0" xfId="51">
      <alignment/>
      <protection/>
    </xf>
    <xf numFmtId="0" fontId="0" fillId="33" borderId="10" xfId="51" applyFill="1" applyBorder="1" applyProtection="1">
      <alignment/>
      <protection hidden="1"/>
    </xf>
    <xf numFmtId="0" fontId="0" fillId="33" borderId="0" xfId="51" applyFill="1" applyBorder="1" applyProtection="1">
      <alignment/>
      <protection hidden="1"/>
    </xf>
    <xf numFmtId="0" fontId="0" fillId="33" borderId="0" xfId="51" applyFill="1" applyBorder="1" applyProtection="1">
      <alignment/>
      <protection locked="0"/>
    </xf>
    <xf numFmtId="0" fontId="0" fillId="33" borderId="11" xfId="51" applyFill="1" applyBorder="1" applyProtection="1">
      <alignment/>
      <protection locked="0"/>
    </xf>
    <xf numFmtId="0" fontId="0" fillId="33" borderId="0" xfId="51" applyFont="1" applyFill="1" applyBorder="1" applyAlignment="1" applyProtection="1">
      <alignment horizontal="right"/>
      <protection hidden="1"/>
    </xf>
    <xf numFmtId="0" fontId="0" fillId="33" borderId="10" xfId="51" applyFill="1" applyBorder="1" applyAlignment="1" applyProtection="1">
      <alignment horizontal="left"/>
      <protection hidden="1"/>
    </xf>
    <xf numFmtId="0" fontId="0" fillId="33" borderId="11" xfId="51" applyFill="1" applyBorder="1" applyProtection="1">
      <alignment/>
      <protection hidden="1"/>
    </xf>
    <xf numFmtId="0" fontId="0" fillId="33" borderId="12" xfId="51" applyFill="1" applyBorder="1" applyProtection="1">
      <alignment/>
      <protection hidden="1"/>
    </xf>
    <xf numFmtId="0" fontId="0" fillId="33" borderId="13" xfId="51" applyFill="1" applyBorder="1" applyProtection="1">
      <alignment/>
      <protection hidden="1"/>
    </xf>
    <xf numFmtId="0" fontId="0" fillId="33" borderId="14" xfId="51" applyFill="1" applyBorder="1" applyProtection="1">
      <alignment/>
      <protection hidden="1"/>
    </xf>
    <xf numFmtId="0" fontId="1" fillId="0" borderId="0" xfId="50" applyFont="1" applyBorder="1" applyProtection="1">
      <alignment/>
      <protection hidden="1"/>
    </xf>
    <xf numFmtId="0" fontId="1" fillId="0" borderId="0" xfId="50" applyFont="1" applyBorder="1" applyAlignment="1">
      <alignment vertical="center"/>
      <protection/>
    </xf>
    <xf numFmtId="0" fontId="1" fillId="0" borderId="0" xfId="50" applyFont="1" applyBorder="1" applyAlignment="1">
      <alignment horizontal="center" vertical="center"/>
      <protection/>
    </xf>
    <xf numFmtId="0" fontId="1" fillId="34" borderId="0" xfId="50" applyFont="1" applyFill="1" applyBorder="1" applyAlignment="1">
      <alignment horizontal="center" vertical="center"/>
      <protection/>
    </xf>
    <xf numFmtId="0" fontId="1" fillId="0" borderId="0" xfId="50" applyFont="1" applyBorder="1">
      <alignment/>
      <protection/>
    </xf>
    <xf numFmtId="0" fontId="3" fillId="0" borderId="0" xfId="50" applyFont="1" applyFill="1" applyAlignment="1" applyProtection="1">
      <alignment horizontal="center"/>
      <protection locked="0"/>
    </xf>
    <xf numFmtId="0" fontId="4" fillId="0" borderId="15" xfId="50" applyFont="1" applyBorder="1" applyAlignment="1">
      <alignment horizontal="center" vertical="center"/>
      <protection/>
    </xf>
    <xf numFmtId="0" fontId="4" fillId="34" borderId="15" xfId="50" applyFont="1" applyFill="1" applyBorder="1" applyAlignment="1">
      <alignment horizontal="center" vertical="center"/>
      <protection/>
    </xf>
    <xf numFmtId="0" fontId="4" fillId="34" borderId="0" xfId="50" applyFont="1" applyFill="1" applyBorder="1" applyAlignment="1">
      <alignment horizontal="center" vertical="center"/>
      <protection/>
    </xf>
    <xf numFmtId="0" fontId="5" fillId="35" borderId="15" xfId="0" applyFont="1" applyFill="1" applyBorder="1" applyAlignment="1">
      <alignment horizontal="justify" wrapText="1"/>
    </xf>
    <xf numFmtId="0" fontId="4" fillId="0" borderId="16" xfId="50" applyFont="1" applyBorder="1" applyAlignment="1">
      <alignment horizontal="center" vertical="center"/>
      <protection/>
    </xf>
    <xf numFmtId="0" fontId="4" fillId="0" borderId="17" xfId="50" applyFont="1" applyBorder="1" applyAlignment="1">
      <alignment horizontal="center" vertical="center"/>
      <protection/>
    </xf>
    <xf numFmtId="0" fontId="4" fillId="34" borderId="18" xfId="50" applyFont="1" applyFill="1" applyBorder="1" applyAlignment="1">
      <alignment horizontal="center" vertical="center"/>
      <protection/>
    </xf>
    <xf numFmtId="0" fontId="5" fillId="35" borderId="19" xfId="50" applyFont="1" applyFill="1" applyBorder="1" applyAlignment="1">
      <alignment horizontal="justify" vertical="center" wrapText="1"/>
      <protection/>
    </xf>
    <xf numFmtId="4" fontId="7" fillId="35" borderId="16" xfId="50" applyNumberFormat="1" applyFont="1" applyFill="1" applyBorder="1" applyAlignment="1">
      <alignment horizontal="center" vertical="center"/>
      <protection/>
    </xf>
    <xf numFmtId="4" fontId="7" fillId="35" borderId="17" xfId="50" applyNumberFormat="1" applyFont="1" applyFill="1" applyBorder="1" applyAlignment="1">
      <alignment horizontal="center" vertical="center"/>
      <protection/>
    </xf>
    <xf numFmtId="4" fontId="1" fillId="34" borderId="20" xfId="50" applyNumberFormat="1" applyFont="1" applyFill="1" applyBorder="1" applyAlignment="1">
      <alignment horizontal="center" vertical="center"/>
      <protection/>
    </xf>
    <xf numFmtId="4" fontId="7" fillId="34" borderId="0" xfId="50" applyNumberFormat="1" applyFont="1" applyFill="1" applyBorder="1" applyAlignment="1">
      <alignment horizontal="center" vertical="center"/>
      <protection/>
    </xf>
    <xf numFmtId="0" fontId="5" fillId="35" borderId="21" xfId="50" applyFont="1" applyFill="1" applyBorder="1" applyAlignment="1">
      <alignment horizontal="justify" vertical="center" wrapText="1"/>
      <protection/>
    </xf>
    <xf numFmtId="4" fontId="1" fillId="0" borderId="22" xfId="50" applyNumberFormat="1" applyFont="1" applyBorder="1" applyAlignment="1">
      <alignment horizontal="center" vertical="center"/>
      <protection/>
    </xf>
    <xf numFmtId="4" fontId="1" fillId="0" borderId="23" xfId="50" applyNumberFormat="1" applyFont="1" applyBorder="1" applyAlignment="1">
      <alignment horizontal="center" vertical="center"/>
      <protection/>
    </xf>
    <xf numFmtId="4" fontId="1" fillId="34" borderId="24" xfId="50" applyNumberFormat="1" applyFont="1" applyFill="1" applyBorder="1" applyAlignment="1">
      <alignment horizontal="center" vertical="center"/>
      <protection/>
    </xf>
    <xf numFmtId="0" fontId="1" fillId="34" borderId="0" xfId="50" applyFont="1" applyFill="1" applyBorder="1">
      <alignment/>
      <protection/>
    </xf>
    <xf numFmtId="4" fontId="1" fillId="0" borderId="25" xfId="50" applyNumberFormat="1" applyFont="1" applyBorder="1" applyAlignment="1">
      <alignment horizontal="center" vertical="center"/>
      <protection/>
    </xf>
    <xf numFmtId="4" fontId="1" fillId="0" borderId="26" xfId="50" applyNumberFormat="1" applyFont="1" applyBorder="1" applyAlignment="1">
      <alignment horizontal="center" vertical="center"/>
      <protection/>
    </xf>
    <xf numFmtId="4" fontId="1" fillId="34" borderId="0" xfId="50" applyNumberFormat="1" applyFont="1" applyFill="1" applyBorder="1" applyAlignment="1">
      <alignment horizontal="center" vertical="center" wrapText="1"/>
      <protection/>
    </xf>
    <xf numFmtId="0" fontId="1" fillId="34" borderId="0" xfId="50" applyFont="1" applyFill="1" applyBorder="1" applyAlignment="1">
      <alignment wrapText="1"/>
      <protection/>
    </xf>
    <xf numFmtId="0" fontId="5" fillId="35" borderId="27" xfId="50" applyFont="1" applyFill="1" applyBorder="1" applyAlignment="1">
      <alignment horizontal="justify" vertical="center" wrapText="1"/>
      <protection/>
    </xf>
    <xf numFmtId="4" fontId="1" fillId="34" borderId="28" xfId="50" applyNumberFormat="1" applyFont="1" applyFill="1" applyBorder="1" applyAlignment="1">
      <alignment horizontal="center" vertical="center"/>
      <protection/>
    </xf>
    <xf numFmtId="0" fontId="5" fillId="35" borderId="29" xfId="50" applyFont="1" applyFill="1" applyBorder="1" applyAlignment="1">
      <alignment horizontal="justify" vertical="center" wrapText="1"/>
      <protection/>
    </xf>
    <xf numFmtId="4" fontId="1" fillId="0" borderId="30" xfId="50" applyNumberFormat="1" applyFont="1" applyBorder="1" applyAlignment="1">
      <alignment horizontal="center" vertical="center"/>
      <protection/>
    </xf>
    <xf numFmtId="4" fontId="1" fillId="0" borderId="31" xfId="50" applyNumberFormat="1" applyFont="1" applyBorder="1" applyAlignment="1">
      <alignment horizontal="center" vertical="center"/>
      <protection/>
    </xf>
    <xf numFmtId="4" fontId="1" fillId="34" borderId="32" xfId="50" applyNumberFormat="1" applyFont="1" applyFill="1" applyBorder="1" applyAlignment="1">
      <alignment horizontal="center" vertical="center"/>
      <protection/>
    </xf>
    <xf numFmtId="4" fontId="1" fillId="34" borderId="33" xfId="50" applyNumberFormat="1" applyFont="1" applyFill="1" applyBorder="1" applyAlignment="1">
      <alignment horizontal="center" vertical="center"/>
      <protection/>
    </xf>
    <xf numFmtId="0" fontId="5" fillId="35" borderId="19" xfId="0" applyFont="1" applyFill="1" applyBorder="1" applyAlignment="1">
      <alignment horizontal="justify" vertical="center" wrapText="1"/>
    </xf>
    <xf numFmtId="0" fontId="5" fillId="35" borderId="29" xfId="0" applyFont="1" applyFill="1" applyBorder="1" applyAlignment="1">
      <alignment horizontal="justify" vertical="center" wrapText="1"/>
    </xf>
    <xf numFmtId="0" fontId="5" fillId="35" borderId="15" xfId="0" applyFont="1" applyFill="1" applyBorder="1" applyAlignment="1">
      <alignment horizontal="justify" vertical="center" wrapText="1"/>
    </xf>
    <xf numFmtId="0" fontId="5" fillId="35" borderId="15" xfId="50" applyFont="1" applyFill="1" applyBorder="1" applyAlignment="1">
      <alignment horizontal="justify" vertical="center" wrapText="1"/>
      <protection/>
    </xf>
    <xf numFmtId="4" fontId="1" fillId="34" borderId="0" xfId="50" applyNumberFormat="1" applyFont="1" applyFill="1" applyBorder="1" applyAlignment="1">
      <alignment horizontal="center" vertical="center"/>
      <protection/>
    </xf>
    <xf numFmtId="3" fontId="1" fillId="34" borderId="0" xfId="50" applyNumberFormat="1" applyFont="1" applyFill="1" applyBorder="1">
      <alignment/>
      <protection/>
    </xf>
    <xf numFmtId="4" fontId="1" fillId="34" borderId="0" xfId="50" applyNumberFormat="1" applyFont="1" applyFill="1" applyBorder="1" applyAlignment="1">
      <alignment vertical="center"/>
      <protection/>
    </xf>
    <xf numFmtId="3" fontId="1" fillId="34" borderId="0" xfId="50" applyNumberFormat="1" applyFont="1" applyFill="1" applyBorder="1" applyAlignment="1">
      <alignment vertical="center"/>
      <protection/>
    </xf>
    <xf numFmtId="4" fontId="1" fillId="0" borderId="34" xfId="50" applyNumberFormat="1" applyFont="1" applyBorder="1" applyAlignment="1">
      <alignment horizontal="center" vertical="center"/>
      <protection/>
    </xf>
    <xf numFmtId="4" fontId="1" fillId="0" borderId="35" xfId="50" applyNumberFormat="1" applyFont="1" applyBorder="1" applyAlignment="1">
      <alignment horizontal="center" vertical="center"/>
      <protection/>
    </xf>
    <xf numFmtId="4" fontId="1" fillId="34" borderId="36" xfId="50" applyNumberFormat="1" applyFont="1" applyFill="1" applyBorder="1" applyAlignment="1">
      <alignment horizontal="center" vertical="center"/>
      <protection/>
    </xf>
    <xf numFmtId="167" fontId="1" fillId="34" borderId="0" xfId="50" applyNumberFormat="1" applyFont="1" applyFill="1" applyBorder="1">
      <alignment/>
      <protection/>
    </xf>
    <xf numFmtId="4" fontId="1" fillId="34" borderId="33" xfId="0" applyNumberFormat="1" applyFont="1" applyFill="1" applyBorder="1" applyAlignment="1">
      <alignment horizontal="center" vertical="center"/>
    </xf>
    <xf numFmtId="0" fontId="6" fillId="35" borderId="37" xfId="50" applyFont="1" applyFill="1" applyBorder="1" applyAlignment="1">
      <alignment horizontal="justify" wrapText="1"/>
      <protection/>
    </xf>
    <xf numFmtId="4" fontId="7" fillId="34" borderId="38" xfId="50" applyNumberFormat="1" applyFont="1" applyFill="1" applyBorder="1" applyAlignment="1">
      <alignment horizontal="center" vertical="center"/>
      <protection/>
    </xf>
    <xf numFmtId="4" fontId="1" fillId="0" borderId="39" xfId="50" applyNumberFormat="1" applyFont="1" applyBorder="1" applyAlignment="1">
      <alignment horizontal="center" vertical="center"/>
      <protection/>
    </xf>
    <xf numFmtId="4" fontId="1" fillId="0" borderId="40" xfId="50" applyNumberFormat="1" applyFont="1" applyBorder="1" applyAlignment="1">
      <alignment horizontal="center" vertical="center"/>
      <protection/>
    </xf>
    <xf numFmtId="4" fontId="1" fillId="0" borderId="16" xfId="50" applyNumberFormat="1" applyFont="1" applyBorder="1" applyAlignment="1">
      <alignment horizontal="center" vertical="center"/>
      <protection/>
    </xf>
    <xf numFmtId="4" fontId="1" fillId="0" borderId="17" xfId="50" applyNumberFormat="1" applyFont="1" applyBorder="1" applyAlignment="1">
      <alignment horizontal="center" vertical="center"/>
      <protection/>
    </xf>
    <xf numFmtId="4" fontId="1" fillId="34" borderId="0" xfId="50" applyNumberFormat="1" applyFont="1" applyFill="1" applyBorder="1">
      <alignment/>
      <protection/>
    </xf>
    <xf numFmtId="4" fontId="1" fillId="36" borderId="39" xfId="50" applyNumberFormat="1" applyFont="1" applyFill="1" applyBorder="1" applyAlignment="1">
      <alignment horizontal="center" vertical="center"/>
      <protection/>
    </xf>
    <xf numFmtId="4" fontId="10" fillId="34" borderId="0" xfId="50" applyNumberFormat="1" applyFont="1" applyFill="1" applyBorder="1">
      <alignment/>
      <protection/>
    </xf>
    <xf numFmtId="0" fontId="11" fillId="35" borderId="26" xfId="50" applyFont="1" applyFill="1" applyBorder="1" applyAlignment="1">
      <alignment horizontal="center" vertical="center" wrapText="1"/>
      <protection/>
    </xf>
    <xf numFmtId="0" fontId="1" fillId="34" borderId="41" xfId="50" applyFont="1" applyFill="1" applyBorder="1" applyAlignment="1">
      <alignment horizontal="center" vertical="center"/>
      <protection/>
    </xf>
    <xf numFmtId="4" fontId="12" fillId="34" borderId="26" xfId="50" applyNumberFormat="1" applyFont="1" applyFill="1" applyBorder="1" applyAlignment="1">
      <alignment horizontal="center" vertical="center"/>
      <protection/>
    </xf>
    <xf numFmtId="4" fontId="12" fillId="34" borderId="0" xfId="50" applyNumberFormat="1" applyFont="1" applyFill="1" applyBorder="1" applyAlignment="1">
      <alignment horizontal="center" vertical="center"/>
      <protection/>
    </xf>
    <xf numFmtId="4" fontId="1" fillId="0" borderId="0" xfId="50" applyNumberFormat="1" applyFont="1" applyBorder="1">
      <alignment/>
      <protection/>
    </xf>
    <xf numFmtId="0" fontId="14" fillId="0" borderId="0" xfId="42" applyFont="1" applyFill="1" applyBorder="1" applyAlignment="1">
      <alignment horizontal="left" vertical="top" wrapText="1"/>
      <protection/>
    </xf>
    <xf numFmtId="168" fontId="14" fillId="0" borderId="0" xfId="42" applyNumberFormat="1" applyFont="1" applyFill="1" applyBorder="1" applyAlignment="1">
      <alignment horizontal="left" vertical="center" wrapText="1"/>
      <protection/>
    </xf>
    <xf numFmtId="0" fontId="3" fillId="0" borderId="0" xfId="50" applyFont="1" applyFill="1" applyAlignment="1" applyProtection="1">
      <alignment/>
      <protection locked="0"/>
    </xf>
    <xf numFmtId="0" fontId="15" fillId="0" borderId="0" xfId="42" applyFont="1" applyFill="1" applyBorder="1" applyAlignment="1" applyProtection="1">
      <alignment horizontal="center" vertical="top" wrapText="1"/>
      <protection locked="0"/>
    </xf>
    <xf numFmtId="0" fontId="15" fillId="0" borderId="0" xfId="42" applyFont="1" applyFill="1" applyBorder="1" applyAlignment="1" applyProtection="1">
      <alignment horizontal="center" vertical="center" wrapText="1"/>
      <protection locked="0"/>
    </xf>
    <xf numFmtId="0" fontId="16" fillId="35" borderId="15" xfId="50" applyFont="1" applyFill="1" applyBorder="1" applyAlignment="1">
      <alignment horizontal="left" vertical="center" wrapText="1"/>
      <protection/>
    </xf>
    <xf numFmtId="170" fontId="18" fillId="35" borderId="26" xfId="65" applyNumberFormat="1" applyFont="1" applyFill="1" applyBorder="1" applyAlignment="1" applyProtection="1">
      <alignment horizontal="center" vertical="center" wrapText="1"/>
      <protection/>
    </xf>
    <xf numFmtId="0" fontId="19" fillId="34" borderId="0" xfId="0" applyFont="1" applyFill="1" applyBorder="1" applyAlignment="1">
      <alignment vertical="center" wrapText="1"/>
    </xf>
    <xf numFmtId="0" fontId="20" fillId="35" borderId="15" xfId="50" applyFont="1" applyFill="1" applyBorder="1" applyAlignment="1">
      <alignment horizontal="justify" vertical="center" wrapText="1"/>
      <protection/>
    </xf>
    <xf numFmtId="170" fontId="21" fillId="34" borderId="26" xfId="65" applyNumberFormat="1" applyFont="1" applyFill="1" applyBorder="1" applyAlignment="1" applyProtection="1">
      <alignment horizontal="center" vertical="center" wrapText="1"/>
      <protection locked="0"/>
    </xf>
    <xf numFmtId="170" fontId="22" fillId="0" borderId="26" xfId="65" applyNumberFormat="1" applyFont="1" applyBorder="1" applyAlignment="1" applyProtection="1">
      <alignment horizontal="left" vertical="center" wrapText="1"/>
      <protection locked="0"/>
    </xf>
    <xf numFmtId="170" fontId="22" fillId="0" borderId="26" xfId="65" applyNumberFormat="1" applyFont="1" applyBorder="1" applyAlignment="1" applyProtection="1">
      <alignment horizontal="left" vertical="center" wrapText="1"/>
      <protection/>
    </xf>
    <xf numFmtId="0" fontId="20" fillId="35" borderId="42" xfId="50" applyFont="1" applyFill="1" applyBorder="1" applyAlignment="1">
      <alignment horizontal="justify" vertical="center" wrapText="1"/>
      <protection/>
    </xf>
    <xf numFmtId="0" fontId="23" fillId="35" borderId="26" xfId="50" applyFont="1" applyFill="1" applyBorder="1" applyAlignment="1">
      <alignment horizontal="justify" vertical="center" wrapText="1"/>
      <protection/>
    </xf>
    <xf numFmtId="169" fontId="23" fillId="35" borderId="26" xfId="65" applyFont="1" applyFill="1" applyBorder="1" applyAlignment="1">
      <alignment horizontal="right" vertical="center"/>
      <protection/>
    </xf>
    <xf numFmtId="0" fontId="16" fillId="35" borderId="26" xfId="0" applyFont="1" applyFill="1" applyBorder="1" applyAlignment="1">
      <alignment horizontal="center" vertical="center" wrapText="1"/>
    </xf>
    <xf numFmtId="169" fontId="15" fillId="35" borderId="26" xfId="65" applyFont="1" applyFill="1" applyBorder="1" applyAlignment="1">
      <alignment horizontal="right" vertical="center"/>
      <protection/>
    </xf>
    <xf numFmtId="0" fontId="20" fillId="0" borderId="26" xfId="42" applyFont="1" applyFill="1" applyBorder="1" applyAlignment="1">
      <alignment horizontal="left" vertical="top" wrapText="1"/>
      <protection/>
    </xf>
    <xf numFmtId="0" fontId="19" fillId="35" borderId="0" xfId="50" applyFont="1" applyFill="1" applyBorder="1" applyAlignment="1">
      <alignment horizontal="center" vertical="center" wrapText="1"/>
      <protection/>
    </xf>
    <xf numFmtId="170" fontId="24" fillId="35" borderId="26" xfId="65" applyNumberFormat="1" applyFont="1" applyFill="1" applyBorder="1" applyAlignment="1" applyProtection="1">
      <alignment horizontal="left" vertical="center" wrapText="1"/>
      <protection locked="0"/>
    </xf>
    <xf numFmtId="170" fontId="25" fillId="35" borderId="26" xfId="65" applyNumberFormat="1" applyFont="1" applyFill="1" applyBorder="1" applyAlignment="1" applyProtection="1">
      <alignment horizontal="center" vertical="center" wrapText="1"/>
      <protection locked="0"/>
    </xf>
    <xf numFmtId="170" fontId="21" fillId="0" borderId="43" xfId="65" applyNumberFormat="1" applyFont="1" applyBorder="1" applyAlignment="1" applyProtection="1">
      <alignment horizontal="center" vertical="center" wrapText="1"/>
      <protection/>
    </xf>
    <xf numFmtId="0" fontId="5" fillId="35" borderId="42" xfId="50" applyFont="1" applyFill="1" applyBorder="1" applyAlignment="1">
      <alignment horizontal="justify" vertical="center" wrapText="1"/>
      <protection/>
    </xf>
    <xf numFmtId="0" fontId="12" fillId="35" borderId="26" xfId="50" applyFont="1" applyFill="1" applyBorder="1" applyAlignment="1">
      <alignment horizontal="justify" vertical="center" wrapText="1"/>
      <protection/>
    </xf>
    <xf numFmtId="170" fontId="24" fillId="0" borderId="26" xfId="65" applyNumberFormat="1" applyFont="1" applyBorder="1" applyAlignment="1" applyProtection="1">
      <alignment horizontal="center" vertical="center" wrapText="1"/>
      <protection/>
    </xf>
    <xf numFmtId="0" fontId="14" fillId="0" borderId="0" xfId="42" applyFont="1" applyFill="1" applyBorder="1" applyAlignment="1">
      <alignment horizontal="left" vertical="center" wrapText="1"/>
      <protection/>
    </xf>
    <xf numFmtId="0" fontId="19" fillId="34" borderId="0" xfId="50" applyFont="1" applyFill="1" applyBorder="1" applyAlignment="1">
      <alignment vertical="center" wrapText="1"/>
      <protection/>
    </xf>
    <xf numFmtId="0" fontId="20" fillId="37" borderId="31" xfId="42" applyFont="1" applyFill="1" applyBorder="1" applyAlignment="1">
      <alignment horizontal="center" vertical="center" wrapText="1"/>
      <protection/>
    </xf>
    <xf numFmtId="168" fontId="20" fillId="37" borderId="31" xfId="42" applyNumberFormat="1" applyFont="1" applyFill="1" applyBorder="1" applyAlignment="1">
      <alignment horizontal="center" vertical="center" wrapText="1"/>
      <protection/>
    </xf>
    <xf numFmtId="168" fontId="14" fillId="0" borderId="26" xfId="65" applyNumberFormat="1" applyFont="1" applyFill="1" applyBorder="1" applyAlignment="1" applyProtection="1">
      <alignment horizontal="left" vertical="center" wrapText="1"/>
      <protection locked="0"/>
    </xf>
    <xf numFmtId="0" fontId="18" fillId="0" borderId="26" xfId="42" applyFont="1" applyFill="1" applyBorder="1" applyAlignment="1">
      <alignment horizontal="left" vertical="top" wrapText="1"/>
      <protection/>
    </xf>
    <xf numFmtId="4" fontId="1" fillId="34" borderId="26" xfId="0" applyNumberFormat="1" applyFont="1" applyFill="1" applyBorder="1" applyAlignment="1">
      <alignment horizontal="center" vertical="center"/>
    </xf>
    <xf numFmtId="0" fontId="20" fillId="0" borderId="26" xfId="0" applyFont="1" applyBorder="1" applyAlignment="1">
      <alignment horizontal="left" vertical="top" wrapText="1"/>
    </xf>
    <xf numFmtId="170" fontId="21" fillId="0" borderId="26" xfId="65" applyNumberFormat="1" applyFont="1" applyBorder="1" applyAlignment="1" applyProtection="1">
      <alignment horizontal="center" vertical="center" wrapText="1"/>
      <protection locked="0"/>
    </xf>
    <xf numFmtId="170" fontId="22" fillId="0" borderId="26" xfId="65" applyNumberFormat="1" applyFont="1" applyFill="1" applyBorder="1" applyAlignment="1" applyProtection="1">
      <alignment horizontal="left" vertical="center" wrapText="1"/>
      <protection locked="0"/>
    </xf>
    <xf numFmtId="169" fontId="14" fillId="0" borderId="0" xfId="65" applyFont="1">
      <alignment/>
      <protection/>
    </xf>
    <xf numFmtId="168" fontId="21" fillId="0" borderId="43" xfId="65" applyNumberFormat="1" applyFont="1" applyFill="1" applyBorder="1" applyAlignment="1" applyProtection="1">
      <alignment vertical="center" wrapText="1"/>
      <protection locked="0"/>
    </xf>
    <xf numFmtId="0" fontId="20" fillId="0" borderId="43" xfId="42" applyFont="1" applyFill="1" applyBorder="1" applyAlignment="1">
      <alignment vertical="top" wrapText="1"/>
      <protection/>
    </xf>
    <xf numFmtId="168" fontId="20" fillId="34" borderId="26" xfId="42" applyNumberFormat="1" applyFont="1" applyFill="1" applyBorder="1" applyAlignment="1">
      <alignment horizontal="left" vertical="center" wrapText="1"/>
      <protection/>
    </xf>
    <xf numFmtId="0" fontId="20" fillId="37" borderId="26" xfId="42" applyFont="1" applyFill="1" applyBorder="1" applyAlignment="1">
      <alignment horizontal="left" vertical="center" wrapText="1"/>
      <protection/>
    </xf>
    <xf numFmtId="168" fontId="17" fillId="37" borderId="26" xfId="42" applyNumberFormat="1" applyFont="1" applyFill="1" applyBorder="1" applyAlignment="1">
      <alignment horizontal="left" vertical="center" wrapText="1"/>
      <protection/>
    </xf>
    <xf numFmtId="0" fontId="20" fillId="34" borderId="0" xfId="42" applyFont="1" applyFill="1" applyBorder="1" applyAlignment="1">
      <alignment horizontal="left" vertical="center" wrapText="1"/>
      <protection/>
    </xf>
    <xf numFmtId="168" fontId="17" fillId="34" borderId="0" xfId="42" applyNumberFormat="1" applyFont="1" applyFill="1" applyBorder="1" applyAlignment="1">
      <alignment horizontal="left" vertical="center" wrapText="1"/>
      <protection/>
    </xf>
    <xf numFmtId="0" fontId="20" fillId="37" borderId="26" xfId="42" applyFont="1" applyFill="1" applyBorder="1" applyAlignment="1">
      <alignment horizontal="center" vertical="center" wrapText="1"/>
      <protection/>
    </xf>
    <xf numFmtId="168" fontId="14" fillId="0" borderId="26" xfId="42" applyNumberFormat="1" applyFont="1" applyFill="1" applyBorder="1" applyAlignment="1" applyProtection="1">
      <alignment horizontal="left" vertical="center" wrapText="1"/>
      <protection locked="0"/>
    </xf>
    <xf numFmtId="0" fontId="20" fillId="0" borderId="26" xfId="42" applyFont="1" applyFill="1" applyBorder="1" applyAlignment="1">
      <alignment horizontal="left" vertical="center" wrapText="1"/>
      <protection/>
    </xf>
    <xf numFmtId="168" fontId="22" fillId="34" borderId="26" xfId="42" applyNumberFormat="1" applyFont="1" applyFill="1" applyBorder="1" applyAlignment="1" applyProtection="1">
      <alignment horizontal="left" vertical="center" wrapText="1"/>
      <protection locked="0"/>
    </xf>
    <xf numFmtId="168" fontId="18" fillId="34" borderId="26" xfId="42" applyNumberFormat="1" applyFont="1" applyFill="1" applyBorder="1" applyAlignment="1">
      <alignment horizontal="left" vertical="center" wrapText="1"/>
      <protection/>
    </xf>
    <xf numFmtId="168" fontId="14" fillId="37" borderId="26" xfId="42" applyNumberFormat="1" applyFont="1" applyFill="1" applyBorder="1" applyAlignment="1">
      <alignment horizontal="left" vertical="center" wrapText="1"/>
      <protection/>
    </xf>
    <xf numFmtId="168" fontId="27" fillId="37" borderId="26" xfId="42" applyNumberFormat="1" applyFont="1" applyFill="1" applyBorder="1" applyAlignment="1">
      <alignment horizontal="left" vertical="center" wrapText="1"/>
      <protection/>
    </xf>
    <xf numFmtId="4" fontId="16" fillId="38" borderId="26" xfId="50" applyNumberFormat="1" applyFont="1" applyFill="1" applyBorder="1" applyAlignment="1">
      <alignment horizontal="left" vertical="center" wrapText="1"/>
      <protection/>
    </xf>
    <xf numFmtId="168" fontId="23" fillId="38" borderId="26" xfId="42" applyNumberFormat="1" applyFont="1" applyFill="1" applyBorder="1" applyAlignment="1" applyProtection="1">
      <alignment horizontal="center" vertical="center" wrapText="1"/>
      <protection locked="0"/>
    </xf>
    <xf numFmtId="4" fontId="16" fillId="38" borderId="26" xfId="50" applyNumberFormat="1" applyFont="1" applyFill="1" applyBorder="1" applyAlignment="1">
      <alignment horizontal="left" vertical="center"/>
      <protection/>
    </xf>
    <xf numFmtId="0" fontId="16" fillId="38" borderId="25" xfId="0" applyFont="1" applyFill="1" applyBorder="1" applyAlignment="1">
      <alignment horizontal="left" vertical="center" wrapText="1"/>
    </xf>
    <xf numFmtId="168" fontId="23" fillId="38" borderId="26" xfId="42" applyNumberFormat="1" applyFont="1" applyFill="1" applyBorder="1" applyAlignment="1" applyProtection="1">
      <alignment horizontal="left" vertical="center" wrapText="1"/>
      <protection locked="0"/>
    </xf>
    <xf numFmtId="0" fontId="29" fillId="35" borderId="25" xfId="0" applyFont="1" applyFill="1" applyBorder="1" applyAlignment="1">
      <alignment horizontal="center" vertical="center" wrapText="1"/>
    </xf>
    <xf numFmtId="0" fontId="30" fillId="35" borderId="25" xfId="0" applyFont="1" applyFill="1" applyBorder="1" applyAlignment="1">
      <alignment horizontal="center" vertical="center" wrapText="1"/>
    </xf>
    <xf numFmtId="168" fontId="15" fillId="35" borderId="26" xfId="42" applyNumberFormat="1" applyFont="1" applyFill="1" applyBorder="1" applyAlignment="1" applyProtection="1">
      <alignment horizontal="center" vertical="center" wrapText="1"/>
      <protection locked="0"/>
    </xf>
    <xf numFmtId="0" fontId="19" fillId="35" borderId="25" xfId="0" applyFont="1" applyFill="1" applyBorder="1" applyAlignment="1">
      <alignment horizontal="center" vertical="center" wrapText="1"/>
    </xf>
    <xf numFmtId="0" fontId="29" fillId="35" borderId="12" xfId="0" applyFont="1" applyFill="1" applyBorder="1" applyAlignment="1">
      <alignment horizontal="center" vertical="center" wrapText="1"/>
    </xf>
    <xf numFmtId="168" fontId="15" fillId="35" borderId="35" xfId="42" applyNumberFormat="1" applyFont="1" applyFill="1" applyBorder="1" applyAlignment="1" applyProtection="1">
      <alignment horizontal="center" vertical="center" wrapText="1"/>
      <protection locked="0"/>
    </xf>
    <xf numFmtId="4" fontId="16" fillId="38" borderId="26" xfId="50" applyNumberFormat="1" applyFont="1" applyFill="1" applyBorder="1" applyAlignment="1">
      <alignment horizontal="center" vertical="center" wrapText="1"/>
      <protection/>
    </xf>
    <xf numFmtId="4" fontId="16" fillId="39" borderId="43" xfId="50" applyNumberFormat="1" applyFont="1" applyFill="1" applyBorder="1" applyAlignment="1">
      <alignment horizontal="center" vertical="center"/>
      <protection/>
    </xf>
    <xf numFmtId="168" fontId="15" fillId="39" borderId="44" xfId="42" applyNumberFormat="1" applyFont="1" applyFill="1" applyBorder="1" applyAlignment="1" applyProtection="1">
      <alignment horizontal="center" vertical="center" wrapText="1"/>
      <protection locked="0"/>
    </xf>
    <xf numFmtId="0" fontId="29" fillId="35" borderId="15" xfId="0" applyFont="1" applyFill="1" applyBorder="1" applyAlignment="1">
      <alignment horizontal="center" vertical="center" wrapText="1"/>
    </xf>
    <xf numFmtId="168" fontId="15" fillId="35" borderId="15" xfId="42" applyNumberFormat="1" applyFont="1" applyFill="1" applyBorder="1" applyAlignment="1" applyProtection="1">
      <alignment horizontal="center" vertical="center" wrapText="1"/>
      <protection locked="0"/>
    </xf>
    <xf numFmtId="169" fontId="23" fillId="0" borderId="26" xfId="65" applyFont="1" applyBorder="1">
      <alignment/>
      <protection/>
    </xf>
    <xf numFmtId="168" fontId="17" fillId="0" borderId="26" xfId="42" applyNumberFormat="1" applyFont="1" applyFill="1" applyBorder="1" applyAlignment="1">
      <alignment horizontal="left" vertical="center" wrapText="1"/>
      <protection/>
    </xf>
    <xf numFmtId="0" fontId="0" fillId="0" borderId="0" xfId="0" applyAlignment="1">
      <alignment horizontal="left" vertical="top"/>
    </xf>
    <xf numFmtId="164" fontId="32" fillId="0" borderId="26" xfId="48" applyFont="1" applyFill="1" applyBorder="1" applyAlignment="1" applyProtection="1">
      <alignment horizontal="center" vertical="top"/>
      <protection/>
    </xf>
    <xf numFmtId="164" fontId="32" fillId="0" borderId="26" xfId="44" applyFont="1" applyFill="1" applyBorder="1" applyAlignment="1" applyProtection="1">
      <alignment horizontal="left" vertical="top"/>
      <protection/>
    </xf>
    <xf numFmtId="171" fontId="32" fillId="0" borderId="26" xfId="0" applyNumberFormat="1" applyFont="1" applyBorder="1" applyAlignment="1">
      <alignment horizontal="left" vertical="top"/>
    </xf>
    <xf numFmtId="164" fontId="32" fillId="34" borderId="26" xfId="44" applyFont="1" applyFill="1" applyBorder="1" applyAlignment="1" applyProtection="1">
      <alignment horizontal="center" vertical="top"/>
      <protection/>
    </xf>
    <xf numFmtId="169" fontId="13" fillId="0" borderId="26" xfId="65" applyFont="1" applyBorder="1">
      <alignment/>
      <protection/>
    </xf>
    <xf numFmtId="168" fontId="33" fillId="0" borderId="26" xfId="0" applyNumberFormat="1" applyFont="1" applyBorder="1" applyAlignment="1">
      <alignment horizontal="left" vertical="top"/>
    </xf>
    <xf numFmtId="171" fontId="34" fillId="0" borderId="26" xfId="0" applyNumberFormat="1" applyFont="1" applyBorder="1" applyAlignment="1">
      <alignment horizontal="left" vertical="top"/>
    </xf>
    <xf numFmtId="164" fontId="32" fillId="34" borderId="26" xfId="44" applyFont="1" applyFill="1" applyBorder="1" applyAlignment="1" applyProtection="1">
      <alignment horizontal="left" vertical="top"/>
      <protection/>
    </xf>
    <xf numFmtId="0" fontId="33" fillId="0" borderId="26" xfId="0" applyFont="1" applyBorder="1" applyAlignment="1">
      <alignment horizontal="left" vertical="top"/>
    </xf>
    <xf numFmtId="168" fontId="31" fillId="0" borderId="26" xfId="0" applyNumberFormat="1" applyFont="1" applyBorder="1" applyAlignment="1">
      <alignment horizontal="left" vertical="top"/>
    </xf>
    <xf numFmtId="169" fontId="13" fillId="0" borderId="0" xfId="65">
      <alignment/>
      <protection/>
    </xf>
    <xf numFmtId="9" fontId="0" fillId="0" borderId="0" xfId="0" applyNumberFormat="1" applyAlignment="1">
      <alignment horizontal="left" vertical="top"/>
    </xf>
    <xf numFmtId="0" fontId="1" fillId="0" borderId="0" xfId="0" applyFont="1" applyAlignment="1">
      <alignment/>
    </xf>
    <xf numFmtId="0" fontId="36" fillId="35" borderId="16" xfId="0" applyFont="1" applyFill="1" applyBorder="1" applyAlignment="1" applyProtection="1">
      <alignment vertical="top" wrapText="1"/>
      <protection locked="0"/>
    </xf>
    <xf numFmtId="4" fontId="12" fillId="35" borderId="15" xfId="47" applyNumberFormat="1" applyFont="1" applyFill="1" applyBorder="1" applyAlignment="1" applyProtection="1">
      <alignment horizontal="center" vertical="center"/>
      <protection/>
    </xf>
    <xf numFmtId="4" fontId="1" fillId="0" borderId="0" xfId="0" applyNumberFormat="1" applyFont="1" applyAlignment="1">
      <alignment horizontal="center" vertical="center"/>
    </xf>
    <xf numFmtId="4" fontId="1" fillId="0" borderId="0" xfId="0" applyNumberFormat="1" applyFont="1" applyAlignment="1">
      <alignment/>
    </xf>
    <xf numFmtId="0" fontId="1" fillId="0" borderId="0" xfId="0" applyFont="1" applyFill="1" applyAlignment="1" applyProtection="1">
      <alignment vertical="top"/>
      <protection locked="0"/>
    </xf>
    <xf numFmtId="4" fontId="12" fillId="0" borderId="0" xfId="0" applyNumberFormat="1" applyFont="1" applyFill="1" applyAlignment="1" applyProtection="1">
      <alignment horizontal="center" vertical="center"/>
      <protection locked="0"/>
    </xf>
    <xf numFmtId="0" fontId="11" fillId="40" borderId="16" xfId="0" applyFont="1" applyFill="1" applyBorder="1" applyAlignment="1" applyProtection="1">
      <alignment horizontal="center" vertical="center" wrapText="1"/>
      <protection locked="0"/>
    </xf>
    <xf numFmtId="0" fontId="36" fillId="40" borderId="15" xfId="0" applyFont="1" applyFill="1" applyBorder="1" applyAlignment="1" applyProtection="1">
      <alignment horizontal="center" vertical="center" wrapText="1"/>
      <protection locked="0"/>
    </xf>
    <xf numFmtId="0" fontId="12" fillId="35" borderId="42" xfId="0" applyFont="1" applyFill="1" applyBorder="1" applyAlignment="1" applyProtection="1">
      <alignment vertical="center" wrapText="1"/>
      <protection locked="0"/>
    </xf>
    <xf numFmtId="4" fontId="1" fillId="0" borderId="15" xfId="47" applyNumberFormat="1" applyFont="1" applyFill="1" applyBorder="1" applyAlignment="1" applyProtection="1">
      <alignment horizontal="center" vertical="center"/>
      <protection locked="0"/>
    </xf>
    <xf numFmtId="0" fontId="12" fillId="41" borderId="42" xfId="0" applyFont="1" applyFill="1" applyBorder="1" applyAlignment="1" applyProtection="1">
      <alignment vertical="center" wrapText="1"/>
      <protection locked="0"/>
    </xf>
    <xf numFmtId="4" fontId="12" fillId="41" borderId="38" xfId="0" applyNumberFormat="1" applyFont="1" applyFill="1" applyBorder="1" applyAlignment="1" applyProtection="1">
      <alignment horizontal="center" vertical="center"/>
      <protection/>
    </xf>
    <xf numFmtId="0" fontId="12" fillId="35" borderId="42" xfId="0" applyFont="1" applyFill="1" applyBorder="1" applyAlignment="1" applyProtection="1">
      <alignment horizontal="justify" vertical="center" wrapText="1"/>
      <protection locked="0"/>
    </xf>
    <xf numFmtId="4" fontId="1" fillId="34" borderId="15" xfId="47" applyNumberFormat="1" applyFont="1" applyFill="1" applyBorder="1" applyAlignment="1" applyProtection="1">
      <alignment horizontal="center" vertical="center"/>
      <protection locked="0"/>
    </xf>
    <xf numFmtId="0" fontId="1" fillId="34" borderId="0" xfId="0" applyFont="1" applyFill="1" applyAlignment="1">
      <alignment/>
    </xf>
    <xf numFmtId="0" fontId="12" fillId="41" borderId="42" xfId="0" applyFont="1" applyFill="1" applyBorder="1" applyAlignment="1" applyProtection="1">
      <alignment horizontal="left" vertical="center" wrapText="1"/>
      <protection locked="0"/>
    </xf>
    <xf numFmtId="4" fontId="12" fillId="41" borderId="15" xfId="0" applyNumberFormat="1" applyFont="1" applyFill="1" applyBorder="1" applyAlignment="1" applyProtection="1">
      <alignment horizontal="center" vertical="center" wrapText="1"/>
      <protection locked="0"/>
    </xf>
    <xf numFmtId="0" fontId="1" fillId="0" borderId="0" xfId="0" applyFont="1" applyBorder="1" applyAlignment="1">
      <alignment/>
    </xf>
    <xf numFmtId="0" fontId="12" fillId="35" borderId="42" xfId="0" applyFont="1" applyFill="1" applyBorder="1" applyAlignment="1" applyProtection="1">
      <alignment horizontal="left" vertical="center" wrapText="1"/>
      <protection locked="0"/>
    </xf>
    <xf numFmtId="0" fontId="12" fillId="41" borderId="15" xfId="0" applyFont="1" applyFill="1" applyBorder="1" applyAlignment="1" applyProtection="1">
      <alignment horizontal="center" vertical="center" wrapText="1"/>
      <protection locked="0"/>
    </xf>
    <xf numFmtId="4" fontId="12" fillId="34" borderId="15" xfId="47" applyNumberFormat="1" applyFont="1" applyFill="1" applyBorder="1" applyAlignment="1" applyProtection="1">
      <alignment horizontal="center" vertical="center"/>
      <protection locked="0"/>
    </xf>
    <xf numFmtId="0" fontId="12" fillId="35" borderId="45" xfId="0" applyFont="1" applyFill="1" applyBorder="1" applyAlignment="1" applyProtection="1">
      <alignment horizontal="left" vertical="center" wrapText="1"/>
      <protection locked="0"/>
    </xf>
    <xf numFmtId="4" fontId="1" fillId="34" borderId="19" xfId="47" applyNumberFormat="1" applyFont="1" applyFill="1" applyBorder="1" applyAlignment="1" applyProtection="1">
      <alignment horizontal="center" vertical="center"/>
      <protection locked="0"/>
    </xf>
    <xf numFmtId="4" fontId="1" fillId="34" borderId="21" xfId="0" applyNumberFormat="1" applyFont="1" applyFill="1" applyBorder="1" applyAlignment="1">
      <alignment horizontal="center" vertical="center"/>
    </xf>
    <xf numFmtId="4" fontId="1" fillId="34" borderId="21" xfId="47" applyNumberFormat="1" applyFont="1" applyFill="1" applyBorder="1" applyAlignment="1" applyProtection="1">
      <alignment horizontal="center" vertical="center"/>
      <protection locked="0"/>
    </xf>
    <xf numFmtId="4" fontId="1" fillId="34" borderId="37" xfId="0" applyNumberFormat="1" applyFont="1" applyFill="1" applyBorder="1" applyAlignment="1">
      <alignment horizontal="center" vertical="center"/>
    </xf>
    <xf numFmtId="4" fontId="12" fillId="41" borderId="29" xfId="47" applyNumberFormat="1" applyFont="1" applyFill="1" applyBorder="1" applyAlignment="1" applyProtection="1">
      <alignment horizontal="center" vertical="center"/>
      <protection locked="0"/>
    </xf>
    <xf numFmtId="0" fontId="12" fillId="41" borderId="16" xfId="0" applyFont="1" applyFill="1" applyBorder="1" applyAlignment="1" applyProtection="1">
      <alignment horizontal="center" vertical="center"/>
      <protection locked="0"/>
    </xf>
    <xf numFmtId="4" fontId="12" fillId="41" borderId="15" xfId="47" applyNumberFormat="1" applyFont="1" applyFill="1" applyBorder="1" applyAlignment="1" applyProtection="1">
      <alignment horizontal="center" vertical="center"/>
      <protection locked="0"/>
    </xf>
    <xf numFmtId="0" fontId="1" fillId="0" borderId="15" xfId="51" applyFont="1" applyBorder="1" applyAlignment="1">
      <alignment horizontal="left"/>
      <protection/>
    </xf>
    <xf numFmtId="0" fontId="0" fillId="0" borderId="26" xfId="51" applyFont="1" applyFill="1" applyBorder="1" applyAlignment="1" applyProtection="1">
      <alignment horizontal="center"/>
      <protection locked="0"/>
    </xf>
    <xf numFmtId="166" fontId="0" fillId="0" borderId="26" xfId="51" applyNumberFormat="1" applyFill="1" applyBorder="1" applyAlignment="1" applyProtection="1">
      <alignment horizontal="center"/>
      <protection locked="0"/>
    </xf>
    <xf numFmtId="0" fontId="2" fillId="33" borderId="11" xfId="51" applyFont="1" applyFill="1" applyBorder="1" applyAlignment="1" applyProtection="1">
      <alignment horizontal="right"/>
      <protection hidden="1"/>
    </xf>
    <xf numFmtId="0" fontId="3" fillId="0" borderId="0" xfId="50" applyFont="1" applyFill="1" applyBorder="1" applyAlignment="1" applyProtection="1">
      <alignment horizontal="center"/>
      <protection locked="0"/>
    </xf>
    <xf numFmtId="4" fontId="1" fillId="34" borderId="10" xfId="50" applyNumberFormat="1" applyFont="1" applyFill="1" applyBorder="1" applyAlignment="1">
      <alignment horizontal="center" vertical="center" wrapText="1"/>
      <protection/>
    </xf>
    <xf numFmtId="4" fontId="1" fillId="34" borderId="10" xfId="50" applyNumberFormat="1" applyFont="1" applyFill="1" applyBorder="1" applyAlignment="1">
      <alignment horizontal="center" vertical="center"/>
      <protection/>
    </xf>
    <xf numFmtId="0" fontId="3" fillId="0" borderId="0" xfId="50" applyFont="1" applyFill="1" applyBorder="1" applyAlignment="1" applyProtection="1">
      <alignment horizontal="center" vertical="center"/>
      <protection locked="0"/>
    </xf>
    <xf numFmtId="0" fontId="12" fillId="42" borderId="15" xfId="0" applyFont="1" applyFill="1" applyBorder="1" applyAlignment="1">
      <alignment horizontal="center" vertical="center" wrapText="1"/>
    </xf>
    <xf numFmtId="0" fontId="12" fillId="35" borderId="41" xfId="50" applyFont="1" applyFill="1" applyBorder="1" applyAlignment="1">
      <alignment horizontal="center" vertical="center" wrapText="1"/>
      <protection/>
    </xf>
    <xf numFmtId="0" fontId="19" fillId="42" borderId="15" xfId="50" applyFont="1" applyFill="1" applyBorder="1" applyAlignment="1">
      <alignment horizontal="center" vertical="center" wrapText="1"/>
      <protection/>
    </xf>
    <xf numFmtId="0" fontId="15" fillId="43" borderId="41" xfId="42" applyFont="1" applyFill="1" applyBorder="1" applyAlignment="1">
      <alignment horizontal="center" vertical="center" wrapText="1"/>
      <protection/>
    </xf>
    <xf numFmtId="0" fontId="29" fillId="35" borderId="25" xfId="0" applyFont="1" applyFill="1" applyBorder="1" applyAlignment="1">
      <alignment horizontal="center" vertical="center" wrapText="1"/>
    </xf>
    <xf numFmtId="0" fontId="20" fillId="33" borderId="46" xfId="42" applyFont="1" applyFill="1" applyBorder="1" applyAlignment="1">
      <alignment horizontal="center" vertical="top" wrapText="1"/>
      <protection/>
    </xf>
    <xf numFmtId="0" fontId="31" fillId="0" borderId="26" xfId="0" applyFont="1" applyBorder="1" applyAlignment="1">
      <alignment horizontal="center" vertical="top"/>
    </xf>
    <xf numFmtId="0" fontId="0" fillId="0" borderId="26" xfId="0" applyFont="1" applyBorder="1" applyAlignment="1">
      <alignment horizontal="left" vertical="top"/>
    </xf>
    <xf numFmtId="14" fontId="0" fillId="0" borderId="26" xfId="0" applyNumberFormat="1" applyFont="1" applyBorder="1" applyAlignment="1">
      <alignment horizontal="left" vertical="top"/>
    </xf>
    <xf numFmtId="168" fontId="33" fillId="0" borderId="26" xfId="0" applyNumberFormat="1" applyFont="1" applyBorder="1" applyAlignment="1">
      <alignment horizontal="left" vertical="top"/>
    </xf>
    <xf numFmtId="14" fontId="0" fillId="0" borderId="26" xfId="0" applyNumberFormat="1" applyFont="1" applyBorder="1" applyAlignment="1">
      <alignment horizontal="left" vertical="top" wrapText="1"/>
    </xf>
    <xf numFmtId="0" fontId="0" fillId="0" borderId="26" xfId="0" applyFont="1" applyBorder="1" applyAlignment="1">
      <alignment horizontal="left" vertical="top" wrapText="1"/>
    </xf>
    <xf numFmtId="0" fontId="31" fillId="0" borderId="26" xfId="0" applyFont="1" applyBorder="1" applyAlignment="1">
      <alignment horizontal="left" vertical="top"/>
    </xf>
    <xf numFmtId="0" fontId="3" fillId="0" borderId="13" xfId="50" applyFont="1" applyFill="1" applyBorder="1" applyAlignment="1" applyProtection="1">
      <alignment horizontal="center" vertical="center"/>
      <protection locked="0"/>
    </xf>
    <xf numFmtId="0" fontId="35" fillId="40" borderId="14" xfId="0" applyFont="1" applyFill="1" applyBorder="1" applyAlignment="1" applyProtection="1">
      <alignment horizontal="center" vertical="center"/>
      <protection locked="0"/>
    </xf>
    <xf numFmtId="0" fontId="36" fillId="40"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Migliaia [0] 2" xfId="46"/>
    <cellStyle name="Migliaia [0] 3" xfId="47"/>
    <cellStyle name="Migliaia 2" xfId="48"/>
    <cellStyle name="Neutrale" xfId="49"/>
    <cellStyle name="Normale 2" xfId="50"/>
    <cellStyle name="Normale 3"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58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4EE257"/>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3</xdr:row>
      <xdr:rowOff>95250</xdr:rowOff>
    </xdr:from>
    <xdr:to>
      <xdr:col>13</xdr:col>
      <xdr:colOff>0</xdr:colOff>
      <xdr:row>6</xdr:row>
      <xdr:rowOff>38100</xdr:rowOff>
    </xdr:to>
    <xdr:pic>
      <xdr:nvPicPr>
        <xdr:cNvPr id="1" name="CommandButton1"/>
        <xdr:cNvPicPr preferRelativeResize="1">
          <a:picLocks noChangeAspect="1"/>
        </xdr:cNvPicPr>
      </xdr:nvPicPr>
      <xdr:blipFill>
        <a:blip r:embed="rId1"/>
        <a:stretch>
          <a:fillRect/>
        </a:stretch>
      </xdr:blipFill>
      <xdr:spPr>
        <a:xfrm>
          <a:off x="6400800" y="504825"/>
          <a:ext cx="1143000" cy="4286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38100</xdr:rowOff>
    </xdr:from>
    <xdr:to>
      <xdr:col>9</xdr:col>
      <xdr:colOff>133350</xdr:colOff>
      <xdr:row>0</xdr:row>
      <xdr:rowOff>342900</xdr:rowOff>
    </xdr:to>
    <xdr:pic>
      <xdr:nvPicPr>
        <xdr:cNvPr id="1" name="CommandButton1"/>
        <xdr:cNvPicPr preferRelativeResize="1">
          <a:picLocks noChangeAspect="1"/>
        </xdr:cNvPicPr>
      </xdr:nvPicPr>
      <xdr:blipFill>
        <a:blip r:embed="rId1"/>
        <a:stretch>
          <a:fillRect/>
        </a:stretch>
      </xdr:blipFill>
      <xdr:spPr>
        <a:xfrm>
          <a:off x="5010150" y="38100"/>
          <a:ext cx="1047750" cy="304800"/>
        </a:xfrm>
        <a:prstGeom prst="rect">
          <a:avLst/>
        </a:prstGeom>
        <a:noFill/>
        <a:ln w="9525" cmpd="sng">
          <a:noFill/>
        </a:ln>
      </xdr:spPr>
    </xdr:pic>
    <xdr:clientData fPrintsWithSheet="0"/>
  </xdr:twoCellAnchor>
  <xdr:twoCellAnchor>
    <xdr:from>
      <xdr:col>8</xdr:col>
      <xdr:colOff>0</xdr:colOff>
      <xdr:row>0</xdr:row>
      <xdr:rowOff>38100</xdr:rowOff>
    </xdr:from>
    <xdr:to>
      <xdr:col>9</xdr:col>
      <xdr:colOff>133350</xdr:colOff>
      <xdr:row>0</xdr:row>
      <xdr:rowOff>333375</xdr:rowOff>
    </xdr:to>
    <xdr:pic>
      <xdr:nvPicPr>
        <xdr:cNvPr id="2" name="CommandButton2"/>
        <xdr:cNvPicPr preferRelativeResize="1">
          <a:picLocks noChangeAspect="1"/>
        </xdr:cNvPicPr>
      </xdr:nvPicPr>
      <xdr:blipFill>
        <a:blip r:embed="rId2"/>
        <a:stretch>
          <a:fillRect/>
        </a:stretch>
      </xdr:blipFill>
      <xdr:spPr>
        <a:xfrm>
          <a:off x="5010150" y="38100"/>
          <a:ext cx="1047750" cy="2952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57150</xdr:rowOff>
    </xdr:from>
    <xdr:to>
      <xdr:col>5</xdr:col>
      <xdr:colOff>657225</xdr:colOff>
      <xdr:row>1</xdr:row>
      <xdr:rowOff>123825</xdr:rowOff>
    </xdr:to>
    <xdr:pic>
      <xdr:nvPicPr>
        <xdr:cNvPr id="1" name="CommandButton1"/>
        <xdr:cNvPicPr preferRelativeResize="1">
          <a:picLocks noChangeAspect="1"/>
        </xdr:cNvPicPr>
      </xdr:nvPicPr>
      <xdr:blipFill>
        <a:blip r:embed="rId1"/>
        <a:stretch>
          <a:fillRect/>
        </a:stretch>
      </xdr:blipFill>
      <xdr:spPr>
        <a:xfrm>
          <a:off x="3562350" y="57150"/>
          <a:ext cx="1085850" cy="295275"/>
        </a:xfrm>
        <a:prstGeom prst="rect">
          <a:avLst/>
        </a:prstGeom>
        <a:noFill/>
        <a:ln w="9525" cmpd="sng">
          <a:noFill/>
        </a:ln>
      </xdr:spPr>
    </xdr:pic>
    <xdr:clientData fPrintsWithSheet="0"/>
  </xdr:twoCellAnchor>
  <xdr:twoCellAnchor>
    <xdr:from>
      <xdr:col>6</xdr:col>
      <xdr:colOff>76200</xdr:colOff>
      <xdr:row>0</xdr:row>
      <xdr:rowOff>57150</xdr:rowOff>
    </xdr:from>
    <xdr:to>
      <xdr:col>7</xdr:col>
      <xdr:colOff>542925</xdr:colOff>
      <xdr:row>1</xdr:row>
      <xdr:rowOff>114300</xdr:rowOff>
    </xdr:to>
    <xdr:pic>
      <xdr:nvPicPr>
        <xdr:cNvPr id="2" name="CommandButton2"/>
        <xdr:cNvPicPr preferRelativeResize="1">
          <a:picLocks noChangeAspect="1"/>
        </xdr:cNvPicPr>
      </xdr:nvPicPr>
      <xdr:blipFill>
        <a:blip r:embed="rId2"/>
        <a:stretch>
          <a:fillRect/>
        </a:stretch>
      </xdr:blipFill>
      <xdr:spPr>
        <a:xfrm>
          <a:off x="4943475" y="57150"/>
          <a:ext cx="1076325" cy="2857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Foglio10"/>
  <dimension ref="B2:O33"/>
  <sheetViews>
    <sheetView zoomScalePageLayoutView="0" workbookViewId="0" topLeftCell="A1">
      <selection activeCell="D8" sqref="D8"/>
    </sheetView>
  </sheetViews>
  <sheetFormatPr defaultColWidth="9.140625" defaultRowHeight="12.75"/>
  <cols>
    <col min="1" max="1" width="2.421875" style="1" customWidth="1"/>
    <col min="2" max="2" width="9.140625" style="1" customWidth="1"/>
    <col min="3" max="3" width="10.140625" style="1" customWidth="1"/>
    <col min="4" max="16384" width="9.140625" style="1" customWidth="1"/>
  </cols>
  <sheetData>
    <row r="1" ht="6.75" customHeight="1"/>
    <row r="2" spans="2:15" ht="12.75">
      <c r="B2" s="184" t="s">
        <v>0</v>
      </c>
      <c r="C2" s="184"/>
      <c r="D2" s="184"/>
      <c r="E2" s="184"/>
      <c r="F2" s="184"/>
      <c r="G2" s="184"/>
      <c r="H2" s="184"/>
      <c r="I2" s="184"/>
      <c r="J2" s="184"/>
      <c r="K2" s="184"/>
      <c r="L2" s="184"/>
      <c r="M2" s="184"/>
      <c r="N2" s="184"/>
      <c r="O2" s="184"/>
    </row>
    <row r="3" spans="2:15" ht="12.75">
      <c r="B3" s="2"/>
      <c r="C3" s="3"/>
      <c r="D3" s="3"/>
      <c r="E3" s="3"/>
      <c r="F3" s="3"/>
      <c r="G3" s="3"/>
      <c r="H3" s="3"/>
      <c r="I3" s="4"/>
      <c r="J3" s="4"/>
      <c r="K3" s="4"/>
      <c r="L3" s="4"/>
      <c r="M3" s="4"/>
      <c r="N3" s="4"/>
      <c r="O3" s="5"/>
    </row>
    <row r="4" spans="2:15" ht="12.75">
      <c r="B4" s="2"/>
      <c r="C4" s="3"/>
      <c r="D4" s="3"/>
      <c r="E4" s="3"/>
      <c r="F4" s="3"/>
      <c r="G4" s="3"/>
      <c r="H4" s="3"/>
      <c r="I4" s="4"/>
      <c r="J4" s="4"/>
      <c r="K4" s="4"/>
      <c r="L4" s="4"/>
      <c r="M4" s="4"/>
      <c r="N4" s="4"/>
      <c r="O4" s="5"/>
    </row>
    <row r="5" spans="2:15" ht="12.75">
      <c r="B5" s="2"/>
      <c r="C5" s="3"/>
      <c r="D5" s="3"/>
      <c r="E5" s="3"/>
      <c r="F5" s="3"/>
      <c r="G5" s="3"/>
      <c r="H5" s="3"/>
      <c r="I5" s="4"/>
      <c r="J5" s="4"/>
      <c r="K5" s="4"/>
      <c r="L5" s="4"/>
      <c r="M5" s="4"/>
      <c r="N5" s="4"/>
      <c r="O5" s="5"/>
    </row>
    <row r="6" spans="2:15" ht="12.75">
      <c r="B6" s="2"/>
      <c r="C6" s="3" t="s">
        <v>1</v>
      </c>
      <c r="D6" s="185" t="s">
        <v>2</v>
      </c>
      <c r="E6" s="185"/>
      <c r="F6" s="185"/>
      <c r="G6" s="3"/>
      <c r="H6" s="3"/>
      <c r="I6" s="4"/>
      <c r="J6" s="4"/>
      <c r="K6" s="4"/>
      <c r="L6" s="4"/>
      <c r="M6" s="4"/>
      <c r="N6" s="4"/>
      <c r="O6" s="5"/>
    </row>
    <row r="7" spans="2:15" ht="12.75">
      <c r="B7" s="2"/>
      <c r="C7" s="3"/>
      <c r="D7" s="3"/>
      <c r="E7" s="3"/>
      <c r="F7" s="3"/>
      <c r="G7" s="3"/>
      <c r="H7" s="3"/>
      <c r="I7" s="4"/>
      <c r="J7" s="4"/>
      <c r="K7" s="4"/>
      <c r="L7" s="4"/>
      <c r="M7" s="4"/>
      <c r="N7" s="4"/>
      <c r="O7" s="5"/>
    </row>
    <row r="8" spans="2:15" ht="12.75">
      <c r="B8" s="2"/>
      <c r="C8" s="6" t="s">
        <v>3</v>
      </c>
      <c r="D8" s="185" t="s">
        <v>4</v>
      </c>
      <c r="E8" s="185"/>
      <c r="F8" s="185"/>
      <c r="G8" s="3"/>
      <c r="H8" s="3"/>
      <c r="I8" s="4"/>
      <c r="J8" s="4"/>
      <c r="K8" s="4"/>
      <c r="L8" s="4"/>
      <c r="M8" s="4"/>
      <c r="N8" s="4"/>
      <c r="O8" s="5"/>
    </row>
    <row r="9" spans="2:15" ht="12.75">
      <c r="B9" s="2"/>
      <c r="C9" s="3"/>
      <c r="D9" s="3"/>
      <c r="E9" s="3"/>
      <c r="F9" s="3"/>
      <c r="G9" s="3"/>
      <c r="H9" s="3"/>
      <c r="I9" s="4"/>
      <c r="J9" s="4"/>
      <c r="K9" s="4"/>
      <c r="L9" s="4"/>
      <c r="M9" s="4"/>
      <c r="N9" s="4"/>
      <c r="O9" s="5"/>
    </row>
    <row r="10" spans="2:15" ht="12.75">
      <c r="B10" s="2"/>
      <c r="C10" s="6" t="s">
        <v>5</v>
      </c>
      <c r="D10" s="186"/>
      <c r="E10" s="186"/>
      <c r="F10" s="186"/>
      <c r="G10" s="3"/>
      <c r="H10" s="3"/>
      <c r="I10" s="4"/>
      <c r="J10" s="4"/>
      <c r="K10" s="4"/>
      <c r="L10" s="4"/>
      <c r="M10" s="4"/>
      <c r="N10" s="4"/>
      <c r="O10" s="5"/>
    </row>
    <row r="11" spans="2:15" ht="12.75">
      <c r="B11" s="2"/>
      <c r="C11" s="3"/>
      <c r="D11" s="3"/>
      <c r="E11" s="3"/>
      <c r="F11" s="3"/>
      <c r="G11" s="3"/>
      <c r="H11" s="3"/>
      <c r="I11" s="4"/>
      <c r="J11" s="4"/>
      <c r="K11" s="4"/>
      <c r="L11" s="4"/>
      <c r="M11" s="4"/>
      <c r="N11" s="4"/>
      <c r="O11" s="5"/>
    </row>
    <row r="12" spans="2:15" ht="12.75">
      <c r="B12" s="2"/>
      <c r="C12" s="3"/>
      <c r="D12" s="3"/>
      <c r="E12" s="3"/>
      <c r="F12" s="3"/>
      <c r="G12" s="3"/>
      <c r="H12" s="3"/>
      <c r="I12" s="4"/>
      <c r="J12" s="4"/>
      <c r="K12" s="4"/>
      <c r="L12" s="4"/>
      <c r="M12" s="4"/>
      <c r="N12" s="4"/>
      <c r="O12" s="5"/>
    </row>
    <row r="13" spans="2:15" ht="12.75">
      <c r="B13" s="2"/>
      <c r="C13" s="3"/>
      <c r="D13" s="3"/>
      <c r="E13" s="3"/>
      <c r="F13" s="3"/>
      <c r="G13" s="3"/>
      <c r="H13" s="3"/>
      <c r="I13" s="4"/>
      <c r="J13" s="4"/>
      <c r="K13" s="4"/>
      <c r="L13" s="4"/>
      <c r="M13" s="4"/>
      <c r="N13" s="4"/>
      <c r="O13" s="5"/>
    </row>
    <row r="14" spans="2:15" ht="12.75">
      <c r="B14" s="2"/>
      <c r="C14" s="3"/>
      <c r="D14" s="3"/>
      <c r="E14" s="3"/>
      <c r="F14" s="3"/>
      <c r="G14" s="3"/>
      <c r="H14" s="3"/>
      <c r="I14" s="4"/>
      <c r="J14" s="4"/>
      <c r="K14" s="4"/>
      <c r="L14" s="4"/>
      <c r="M14" s="4"/>
      <c r="N14" s="4"/>
      <c r="O14" s="5"/>
    </row>
    <row r="15" spans="2:15" ht="12.75">
      <c r="B15" s="7"/>
      <c r="C15" s="3"/>
      <c r="D15" s="3"/>
      <c r="E15" s="3"/>
      <c r="F15" s="3"/>
      <c r="G15" s="3"/>
      <c r="H15" s="3"/>
      <c r="I15" s="4"/>
      <c r="J15" s="4"/>
      <c r="K15" s="4"/>
      <c r="L15" s="4"/>
      <c r="M15" s="4"/>
      <c r="N15" s="4"/>
      <c r="O15" s="5"/>
    </row>
    <row r="16" spans="2:15" ht="12.75">
      <c r="B16" s="2"/>
      <c r="C16" s="3"/>
      <c r="D16" s="3"/>
      <c r="E16" s="3"/>
      <c r="F16" s="3"/>
      <c r="G16" s="3"/>
      <c r="H16" s="3"/>
      <c r="I16" s="4"/>
      <c r="J16" s="4"/>
      <c r="K16" s="4"/>
      <c r="L16" s="4"/>
      <c r="M16" s="4"/>
      <c r="N16" s="4"/>
      <c r="O16" s="5"/>
    </row>
    <row r="17" spans="2:15" ht="12.75">
      <c r="B17" s="2"/>
      <c r="C17" s="3"/>
      <c r="D17" s="3"/>
      <c r="E17" s="3"/>
      <c r="F17" s="3"/>
      <c r="G17" s="3"/>
      <c r="H17" s="3"/>
      <c r="I17" s="4"/>
      <c r="J17" s="4"/>
      <c r="K17" s="4"/>
      <c r="L17" s="4"/>
      <c r="M17" s="4"/>
      <c r="N17" s="4"/>
      <c r="O17" s="5"/>
    </row>
    <row r="18" spans="2:15" ht="12.75">
      <c r="B18" s="2"/>
      <c r="C18" s="3"/>
      <c r="D18" s="3"/>
      <c r="E18" s="3"/>
      <c r="F18" s="3"/>
      <c r="G18" s="3"/>
      <c r="H18" s="3"/>
      <c r="I18" s="4"/>
      <c r="J18" s="4"/>
      <c r="K18" s="4"/>
      <c r="L18" s="4"/>
      <c r="M18" s="4"/>
      <c r="N18" s="4"/>
      <c r="O18" s="5"/>
    </row>
    <row r="19" spans="2:15" ht="12.75">
      <c r="B19" s="2"/>
      <c r="C19" s="3"/>
      <c r="D19" s="3"/>
      <c r="E19" s="3"/>
      <c r="F19" s="3"/>
      <c r="G19" s="3"/>
      <c r="H19" s="3"/>
      <c r="I19" s="4"/>
      <c r="J19" s="4"/>
      <c r="K19" s="4"/>
      <c r="L19" s="4"/>
      <c r="M19" s="4"/>
      <c r="N19" s="4"/>
      <c r="O19" s="5"/>
    </row>
    <row r="20" spans="2:15" ht="12.75">
      <c r="B20" s="2"/>
      <c r="C20" s="3"/>
      <c r="D20" s="3"/>
      <c r="E20" s="3"/>
      <c r="F20" s="3"/>
      <c r="G20" s="3"/>
      <c r="H20" s="3"/>
      <c r="I20" s="4"/>
      <c r="J20" s="4"/>
      <c r="K20" s="4"/>
      <c r="L20" s="4"/>
      <c r="M20" s="4"/>
      <c r="N20" s="4"/>
      <c r="O20" s="5"/>
    </row>
    <row r="21" spans="2:15" ht="12.75">
      <c r="B21" s="2"/>
      <c r="C21" s="3"/>
      <c r="D21" s="3"/>
      <c r="E21" s="3"/>
      <c r="F21" s="3"/>
      <c r="G21" s="3"/>
      <c r="H21" s="3"/>
      <c r="I21" s="4"/>
      <c r="J21" s="4"/>
      <c r="K21" s="4"/>
      <c r="L21" s="4"/>
      <c r="M21" s="4"/>
      <c r="N21" s="4"/>
      <c r="O21" s="5"/>
    </row>
    <row r="22" spans="2:15" ht="12.75">
      <c r="B22" s="2"/>
      <c r="C22" s="3"/>
      <c r="D22" s="3"/>
      <c r="E22" s="3"/>
      <c r="F22" s="3"/>
      <c r="G22" s="3"/>
      <c r="H22" s="3"/>
      <c r="I22" s="4"/>
      <c r="J22" s="4"/>
      <c r="K22" s="4"/>
      <c r="L22" s="4"/>
      <c r="M22" s="4"/>
      <c r="N22" s="4"/>
      <c r="O22" s="5"/>
    </row>
    <row r="23" spans="2:15" ht="12.75">
      <c r="B23" s="2"/>
      <c r="C23" s="3"/>
      <c r="D23" s="3"/>
      <c r="E23" s="3"/>
      <c r="F23" s="3"/>
      <c r="G23" s="3"/>
      <c r="H23" s="3"/>
      <c r="I23" s="4"/>
      <c r="J23" s="4"/>
      <c r="K23" s="4"/>
      <c r="L23" s="4"/>
      <c r="M23" s="4"/>
      <c r="N23" s="4"/>
      <c r="O23" s="5"/>
    </row>
    <row r="24" spans="2:15" ht="12.75">
      <c r="B24" s="2"/>
      <c r="C24" s="3"/>
      <c r="D24" s="3"/>
      <c r="E24" s="3"/>
      <c r="F24" s="3"/>
      <c r="G24" s="3"/>
      <c r="H24" s="3"/>
      <c r="I24" s="4"/>
      <c r="J24" s="4"/>
      <c r="K24" s="4"/>
      <c r="L24" s="4"/>
      <c r="M24" s="4"/>
      <c r="N24" s="4"/>
      <c r="O24" s="5"/>
    </row>
    <row r="25" spans="2:15" ht="12.75">
      <c r="B25" s="2"/>
      <c r="C25" s="3"/>
      <c r="D25" s="3"/>
      <c r="E25" s="3"/>
      <c r="F25" s="3"/>
      <c r="G25" s="3"/>
      <c r="H25" s="3"/>
      <c r="I25" s="4"/>
      <c r="J25" s="4"/>
      <c r="K25" s="4"/>
      <c r="L25" s="4"/>
      <c r="M25" s="4"/>
      <c r="N25" s="4"/>
      <c r="O25" s="5"/>
    </row>
    <row r="26" spans="2:15" ht="12.75">
      <c r="B26" s="2"/>
      <c r="C26" s="3"/>
      <c r="D26" s="3"/>
      <c r="E26" s="3"/>
      <c r="F26" s="3"/>
      <c r="G26" s="3"/>
      <c r="H26" s="3"/>
      <c r="I26" s="4"/>
      <c r="J26" s="4"/>
      <c r="K26" s="4"/>
      <c r="L26" s="4"/>
      <c r="M26" s="4"/>
      <c r="N26" s="4"/>
      <c r="O26" s="5"/>
    </row>
    <row r="27" spans="2:15" ht="12.75">
      <c r="B27" s="2"/>
      <c r="C27" s="3"/>
      <c r="D27" s="3"/>
      <c r="E27" s="3"/>
      <c r="F27" s="3"/>
      <c r="G27" s="3"/>
      <c r="H27" s="3"/>
      <c r="I27" s="4"/>
      <c r="J27" s="4"/>
      <c r="K27" s="4"/>
      <c r="L27" s="4"/>
      <c r="M27" s="4"/>
      <c r="N27" s="4"/>
      <c r="O27" s="5"/>
    </row>
    <row r="28" spans="2:15" ht="12.75">
      <c r="B28" s="2"/>
      <c r="C28" s="3"/>
      <c r="D28" s="3"/>
      <c r="E28" s="3"/>
      <c r="F28" s="3"/>
      <c r="G28" s="3"/>
      <c r="H28" s="3"/>
      <c r="I28" s="4"/>
      <c r="J28" s="4"/>
      <c r="K28" s="4"/>
      <c r="L28" s="4"/>
      <c r="M28" s="4"/>
      <c r="N28" s="4"/>
      <c r="O28" s="5"/>
    </row>
    <row r="29" spans="2:15" ht="12.75">
      <c r="B29" s="2"/>
      <c r="C29" s="3"/>
      <c r="D29" s="3"/>
      <c r="E29" s="3"/>
      <c r="F29" s="3"/>
      <c r="G29" s="3"/>
      <c r="H29" s="3"/>
      <c r="I29" s="3"/>
      <c r="J29" s="3"/>
      <c r="K29" s="3"/>
      <c r="L29" s="3"/>
      <c r="M29" s="3"/>
      <c r="N29" s="187"/>
      <c r="O29" s="187"/>
    </row>
    <row r="30" spans="2:15" ht="12.75">
      <c r="B30" s="2"/>
      <c r="C30" s="3"/>
      <c r="D30" s="3"/>
      <c r="E30" s="3"/>
      <c r="F30" s="3"/>
      <c r="G30" s="3"/>
      <c r="H30" s="3"/>
      <c r="I30" s="3"/>
      <c r="J30" s="3"/>
      <c r="K30" s="3"/>
      <c r="L30" s="3"/>
      <c r="M30" s="3"/>
      <c r="N30" s="3"/>
      <c r="O30" s="8"/>
    </row>
    <row r="31" spans="2:15" ht="12.75">
      <c r="B31" s="2"/>
      <c r="C31" s="3"/>
      <c r="D31" s="3"/>
      <c r="E31" s="3"/>
      <c r="F31" s="3"/>
      <c r="G31" s="3"/>
      <c r="H31" s="3"/>
      <c r="I31" s="3"/>
      <c r="J31" s="3"/>
      <c r="K31" s="3"/>
      <c r="L31" s="3"/>
      <c r="M31" s="3"/>
      <c r="N31" s="3"/>
      <c r="O31" s="8"/>
    </row>
    <row r="32" spans="2:15" ht="12.75">
      <c r="B32" s="2"/>
      <c r="C32" s="3"/>
      <c r="D32" s="3"/>
      <c r="E32" s="3"/>
      <c r="F32" s="3"/>
      <c r="G32" s="3"/>
      <c r="H32" s="3"/>
      <c r="I32" s="3"/>
      <c r="J32" s="3"/>
      <c r="K32" s="3"/>
      <c r="L32" s="3"/>
      <c r="M32" s="3"/>
      <c r="N32" s="3"/>
      <c r="O32" s="8"/>
    </row>
    <row r="33" spans="2:15" ht="12.75">
      <c r="B33" s="9"/>
      <c r="C33" s="10"/>
      <c r="D33" s="10"/>
      <c r="E33" s="10"/>
      <c r="F33" s="10"/>
      <c r="G33" s="10"/>
      <c r="H33" s="10"/>
      <c r="I33" s="10"/>
      <c r="J33" s="10"/>
      <c r="K33" s="10"/>
      <c r="L33" s="10"/>
      <c r="M33" s="10"/>
      <c r="N33" s="10"/>
      <c r="O33" s="11"/>
    </row>
  </sheetData>
  <sheetProtection selectLockedCells="1" selectUnlockedCells="1"/>
  <mergeCells count="5">
    <mergeCell ref="B2:O2"/>
    <mergeCell ref="D6:F6"/>
    <mergeCell ref="D8:F8"/>
    <mergeCell ref="D10:F10"/>
    <mergeCell ref="N29:O29"/>
  </mergeCells>
  <printOptions/>
  <pageMargins left="0.75" right="0.75" top="1" bottom="1"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codeName="Foglio1">
    <tabColor indexed="47"/>
    <pageSetUpPr fitToPage="1"/>
  </sheetPr>
  <dimension ref="A1:P34"/>
  <sheetViews>
    <sheetView zoomScalePageLayoutView="0" workbookViewId="0" topLeftCell="C22">
      <selection activeCell="H24" sqref="H24"/>
    </sheetView>
  </sheetViews>
  <sheetFormatPr defaultColWidth="9.140625" defaultRowHeight="12.75"/>
  <cols>
    <col min="1" max="2" width="0" style="12" hidden="1" customWidth="1"/>
    <col min="3" max="3" width="44.00390625" style="13" customWidth="1"/>
    <col min="4" max="6" width="0" style="14" hidden="1" customWidth="1"/>
    <col min="7" max="8" width="15.57421875" style="15" customWidth="1"/>
    <col min="9" max="9" width="13.7109375" style="16" customWidth="1"/>
    <col min="10" max="10" width="10.140625" style="16" customWidth="1"/>
    <col min="11" max="11" width="12.7109375" style="16" customWidth="1"/>
    <col min="12" max="16384" width="9.140625" style="16" customWidth="1"/>
  </cols>
  <sheetData>
    <row r="1" spans="1:8" ht="27.75" customHeight="1">
      <c r="A1" s="12">
        <v>1</v>
      </c>
      <c r="C1" s="188" t="str">
        <f>"COMUNE DI  GIOIOSA MAREA (ME)"</f>
        <v>COMUNE DI  GIOIOSA MAREA (ME)</v>
      </c>
      <c r="D1" s="188"/>
      <c r="E1" s="188"/>
      <c r="F1" s="188"/>
      <c r="G1" s="188"/>
      <c r="H1" s="17"/>
    </row>
    <row r="2" spans="1:8" ht="18">
      <c r="A2" s="12">
        <v>1</v>
      </c>
      <c r="D2" s="18">
        <v>1999</v>
      </c>
      <c r="E2" s="18">
        <v>2000</v>
      </c>
      <c r="F2" s="18"/>
      <c r="G2" s="19"/>
      <c r="H2" s="20"/>
    </row>
    <row r="3" spans="3:8" ht="18">
      <c r="C3" s="21" t="s">
        <v>6</v>
      </c>
      <c r="D3" s="22"/>
      <c r="E3" s="23"/>
      <c r="F3" s="23"/>
      <c r="G3" s="24"/>
      <c r="H3" s="20"/>
    </row>
    <row r="4" spans="1:8" ht="48" customHeight="1">
      <c r="A4" s="12">
        <f>IF(SUM(A5:A15)&gt;0,1,0)</f>
        <v>1</v>
      </c>
      <c r="C4" s="25" t="s">
        <v>7</v>
      </c>
      <c r="D4" s="26">
        <v>0</v>
      </c>
      <c r="E4" s="27">
        <v>0</v>
      </c>
      <c r="F4" s="27">
        <v>0</v>
      </c>
      <c r="G4" s="28"/>
      <c r="H4" s="29"/>
    </row>
    <row r="5" spans="1:16" ht="40.5" customHeight="1">
      <c r="A5" s="12">
        <f>IF(SUM(D5:G5)&gt;0,1,0)</f>
        <v>0</v>
      </c>
      <c r="C5" s="30" t="s">
        <v>8</v>
      </c>
      <c r="D5" s="31"/>
      <c r="E5" s="32">
        <f>D5</f>
        <v>0</v>
      </c>
      <c r="F5" s="32">
        <f>E5</f>
        <v>0</v>
      </c>
      <c r="G5" s="33"/>
      <c r="H5" s="189"/>
      <c r="I5" s="189"/>
      <c r="J5" s="189"/>
      <c r="K5" s="34"/>
      <c r="L5" s="34"/>
      <c r="M5" s="34"/>
      <c r="N5" s="34"/>
      <c r="O5" s="34"/>
      <c r="P5" s="34"/>
    </row>
    <row r="6" spans="1:16" ht="38.25" customHeight="1">
      <c r="A6" s="12">
        <f>IF(SUM(D6:G6)&gt;0,1,0)</f>
        <v>0</v>
      </c>
      <c r="C6" s="30" t="s">
        <v>9</v>
      </c>
      <c r="D6" s="35"/>
      <c r="E6" s="36">
        <f>D6</f>
        <v>0</v>
      </c>
      <c r="F6" s="36">
        <f>E6</f>
        <v>0</v>
      </c>
      <c r="G6" s="33"/>
      <c r="H6" s="37"/>
      <c r="I6" s="38"/>
      <c r="J6" s="38"/>
      <c r="K6" s="34"/>
      <c r="L6" s="34"/>
      <c r="M6" s="34"/>
      <c r="N6" s="34"/>
      <c r="O6" s="34"/>
      <c r="P6" s="34"/>
    </row>
    <row r="7" spans="3:16" ht="38.25" customHeight="1">
      <c r="C7" s="39" t="s">
        <v>10</v>
      </c>
      <c r="D7" s="35"/>
      <c r="E7" s="36"/>
      <c r="F7" s="36"/>
      <c r="G7" s="40"/>
      <c r="H7" s="37"/>
      <c r="I7" s="38"/>
      <c r="J7" s="38"/>
      <c r="K7" s="34"/>
      <c r="L7" s="34"/>
      <c r="M7" s="34"/>
      <c r="N7" s="34"/>
      <c r="O7" s="34"/>
      <c r="P7" s="34"/>
    </row>
    <row r="8" spans="3:16" ht="38.25" customHeight="1">
      <c r="C8" s="41" t="s">
        <v>11</v>
      </c>
      <c r="D8" s="42"/>
      <c r="E8" s="43"/>
      <c r="F8" s="43"/>
      <c r="G8" s="44">
        <v>50354.06</v>
      </c>
      <c r="H8" s="37"/>
      <c r="I8" s="38"/>
      <c r="J8" s="38"/>
      <c r="K8" s="34"/>
      <c r="L8" s="34"/>
      <c r="M8" s="34"/>
      <c r="N8" s="34"/>
      <c r="O8" s="34"/>
      <c r="P8" s="34"/>
    </row>
    <row r="9" spans="3:16" ht="18" customHeight="1">
      <c r="C9" s="21" t="s">
        <v>12</v>
      </c>
      <c r="D9" s="35"/>
      <c r="E9" s="36"/>
      <c r="F9" s="36"/>
      <c r="G9" s="45"/>
      <c r="H9" s="37"/>
      <c r="I9" s="38"/>
      <c r="J9" s="38"/>
      <c r="K9" s="34"/>
      <c r="L9" s="34"/>
      <c r="M9" s="34"/>
      <c r="N9" s="34"/>
      <c r="O9" s="34"/>
      <c r="P9" s="34"/>
    </row>
    <row r="10" spans="3:16" ht="32.25" customHeight="1">
      <c r="C10" s="46" t="s">
        <v>13</v>
      </c>
      <c r="D10" s="35"/>
      <c r="E10" s="36"/>
      <c r="F10" s="36"/>
      <c r="G10" s="33">
        <v>5193.18</v>
      </c>
      <c r="H10" s="37"/>
      <c r="I10" s="38"/>
      <c r="J10" s="38"/>
      <c r="K10" s="34"/>
      <c r="L10" s="34"/>
      <c r="M10" s="34"/>
      <c r="N10" s="34"/>
      <c r="O10" s="34"/>
      <c r="P10" s="34"/>
    </row>
    <row r="11" spans="3:16" ht="42" customHeight="1">
      <c r="C11" s="47" t="s">
        <v>14</v>
      </c>
      <c r="D11" s="35"/>
      <c r="E11" s="36"/>
      <c r="F11" s="36"/>
      <c r="G11" s="44"/>
      <c r="H11" s="37"/>
      <c r="I11" s="38"/>
      <c r="J11" s="38"/>
      <c r="K11" s="34"/>
      <c r="L11" s="34"/>
      <c r="M11" s="34"/>
      <c r="N11" s="34"/>
      <c r="O11" s="34"/>
      <c r="P11" s="34"/>
    </row>
    <row r="12" spans="3:16" ht="84" customHeight="1">
      <c r="C12" s="48" t="s">
        <v>15</v>
      </c>
      <c r="D12" s="35"/>
      <c r="E12" s="36"/>
      <c r="F12" s="36"/>
      <c r="G12" s="45"/>
      <c r="H12" s="37"/>
      <c r="I12" s="38"/>
      <c r="J12" s="38"/>
      <c r="K12" s="34"/>
      <c r="L12" s="34"/>
      <c r="M12" s="34"/>
      <c r="N12" s="34"/>
      <c r="O12" s="34"/>
      <c r="P12" s="34"/>
    </row>
    <row r="13" spans="1:16" ht="36" customHeight="1">
      <c r="A13" s="12">
        <f>IF(SUM(D13:G13)&gt;0,1,0)</f>
        <v>1</v>
      </c>
      <c r="C13" s="49" t="s">
        <v>16</v>
      </c>
      <c r="D13" s="35"/>
      <c r="E13" s="36">
        <f>D13</f>
        <v>0</v>
      </c>
      <c r="F13" s="36">
        <v>32162.95</v>
      </c>
      <c r="G13" s="33">
        <v>1519.03</v>
      </c>
      <c r="H13" s="50"/>
      <c r="I13" s="51"/>
      <c r="J13" s="34"/>
      <c r="K13" s="34"/>
      <c r="L13" s="34"/>
      <c r="M13" s="34"/>
      <c r="N13" s="34"/>
      <c r="O13" s="34"/>
      <c r="P13" s="34"/>
    </row>
    <row r="14" spans="1:16" ht="39.75" customHeight="1">
      <c r="A14" s="12">
        <f>IF(SUM(D14:G14)&gt;0,1,0)</f>
        <v>1</v>
      </c>
      <c r="C14" s="49" t="s">
        <v>17</v>
      </c>
      <c r="D14" s="35"/>
      <c r="E14" s="36">
        <f>D14</f>
        <v>0</v>
      </c>
      <c r="F14" s="36">
        <f>E14</f>
        <v>0</v>
      </c>
      <c r="G14" s="33">
        <v>16771.42</v>
      </c>
      <c r="H14" s="50"/>
      <c r="I14" s="52"/>
      <c r="J14" s="53"/>
      <c r="K14" s="52"/>
      <c r="L14" s="34"/>
      <c r="M14" s="34"/>
      <c r="N14" s="34"/>
      <c r="O14" s="34"/>
      <c r="P14" s="34"/>
    </row>
    <row r="15" spans="1:16" ht="48" customHeight="1">
      <c r="A15" s="12">
        <f>IF(SUM(D15:G15)&gt;0,1,0)</f>
        <v>0</v>
      </c>
      <c r="C15" s="49" t="s">
        <v>18</v>
      </c>
      <c r="D15" s="54"/>
      <c r="E15" s="55">
        <f>D15</f>
        <v>0</v>
      </c>
      <c r="F15" s="55">
        <f>E15</f>
        <v>0</v>
      </c>
      <c r="G15" s="56"/>
      <c r="H15" s="50"/>
      <c r="I15" s="57"/>
      <c r="J15" s="34"/>
      <c r="K15" s="34"/>
      <c r="L15" s="34"/>
      <c r="M15" s="34"/>
      <c r="N15" s="34"/>
      <c r="O15" s="34"/>
      <c r="P15" s="34"/>
    </row>
    <row r="16" spans="1:16" ht="27" customHeight="1">
      <c r="A16" s="12">
        <f>IF(SUM(A17:A18)&gt;0,1,0)</f>
        <v>1</v>
      </c>
      <c r="C16" s="49" t="s">
        <v>19</v>
      </c>
      <c r="D16" s="26"/>
      <c r="E16" s="27"/>
      <c r="F16" s="27"/>
      <c r="G16" s="58">
        <v>6162.35</v>
      </c>
      <c r="H16" s="29"/>
      <c r="I16" s="34"/>
      <c r="J16" s="34"/>
      <c r="K16" s="34"/>
      <c r="L16" s="34"/>
      <c r="M16" s="34"/>
      <c r="N16" s="34"/>
      <c r="O16" s="34"/>
      <c r="P16" s="34"/>
    </row>
    <row r="17" spans="1:16" ht="49.5" customHeight="1">
      <c r="A17" s="12">
        <f>IF(SUM(D17:G17)&gt;0,1,0)</f>
        <v>0</v>
      </c>
      <c r="C17" s="49" t="s">
        <v>20</v>
      </c>
      <c r="D17" s="31"/>
      <c r="E17" s="32">
        <f aca="true" t="shared" si="0" ref="E17:F19">D17</f>
        <v>0</v>
      </c>
      <c r="F17" s="32">
        <f t="shared" si="0"/>
        <v>0</v>
      </c>
      <c r="G17" s="28"/>
      <c r="H17" s="50"/>
      <c r="I17" s="34"/>
      <c r="J17" s="34"/>
      <c r="K17" s="34"/>
      <c r="L17" s="34"/>
      <c r="M17" s="34"/>
      <c r="N17" s="34"/>
      <c r="O17" s="34"/>
      <c r="P17" s="34"/>
    </row>
    <row r="18" spans="1:16" ht="27" customHeight="1">
      <c r="A18" s="12">
        <f>IF(SUM(D18:G18)&gt;0,1,0)</f>
        <v>1</v>
      </c>
      <c r="C18" s="49" t="s">
        <v>21</v>
      </c>
      <c r="D18" s="54"/>
      <c r="E18" s="55">
        <f t="shared" si="0"/>
        <v>0</v>
      </c>
      <c r="F18" s="55">
        <f t="shared" si="0"/>
        <v>0</v>
      </c>
      <c r="G18" s="58">
        <v>510.06</v>
      </c>
      <c r="H18" s="50"/>
      <c r="I18" s="34"/>
      <c r="J18" s="34"/>
      <c r="K18" s="34"/>
      <c r="L18" s="34"/>
      <c r="M18" s="34"/>
      <c r="N18" s="34"/>
      <c r="O18" s="34"/>
      <c r="P18" s="34"/>
    </row>
    <row r="19" spans="1:16" ht="27" customHeight="1">
      <c r="A19" s="12">
        <f>IF(SUM(D19:G19)&gt;0,1,0)</f>
        <v>1</v>
      </c>
      <c r="C19" s="49" t="s">
        <v>22</v>
      </c>
      <c r="D19" s="59"/>
      <c r="E19" s="59">
        <f t="shared" si="0"/>
        <v>0</v>
      </c>
      <c r="F19" s="59">
        <f t="shared" si="0"/>
        <v>0</v>
      </c>
      <c r="G19" s="58">
        <v>13302.47</v>
      </c>
      <c r="H19" s="50"/>
      <c r="I19" s="52"/>
      <c r="J19" s="34"/>
      <c r="K19" s="34"/>
      <c r="L19" s="34"/>
      <c r="M19" s="34"/>
      <c r="N19" s="34"/>
      <c r="O19" s="34"/>
      <c r="P19" s="34"/>
    </row>
    <row r="20" spans="1:16" ht="27" customHeight="1">
      <c r="A20" s="12">
        <f>IF(A21&gt;0,1,0)</f>
        <v>1</v>
      </c>
      <c r="C20" s="49" t="s">
        <v>23</v>
      </c>
      <c r="D20" s="26"/>
      <c r="E20" s="27"/>
      <c r="F20" s="27"/>
      <c r="G20" s="60"/>
      <c r="H20" s="29"/>
      <c r="I20" s="34"/>
      <c r="J20" s="34"/>
      <c r="K20" s="34"/>
      <c r="L20" s="34"/>
      <c r="M20" s="34"/>
      <c r="N20" s="34"/>
      <c r="O20" s="34"/>
      <c r="P20" s="34"/>
    </row>
    <row r="21" spans="1:16" ht="27" customHeight="1">
      <c r="A21" s="12">
        <f>IF(SUM(D21:G21)&gt;0,1,0)</f>
        <v>1</v>
      </c>
      <c r="C21" s="49" t="s">
        <v>24</v>
      </c>
      <c r="D21" s="61"/>
      <c r="E21" s="62">
        <f>D21</f>
        <v>0</v>
      </c>
      <c r="F21" s="62">
        <f>E21</f>
        <v>0</v>
      </c>
      <c r="G21" s="58">
        <v>9928.22</v>
      </c>
      <c r="H21" s="50"/>
      <c r="I21" s="34"/>
      <c r="J21" s="34"/>
      <c r="K21" s="34"/>
      <c r="L21" s="34"/>
      <c r="M21" s="34"/>
      <c r="N21" s="34"/>
      <c r="O21" s="34"/>
      <c r="P21" s="34"/>
    </row>
    <row r="22" spans="3:16" ht="27" customHeight="1">
      <c r="C22" s="49" t="s">
        <v>25</v>
      </c>
      <c r="D22" s="63"/>
      <c r="E22" s="64"/>
      <c r="F22" s="64"/>
      <c r="G22" s="58">
        <v>5272.93</v>
      </c>
      <c r="H22" s="50"/>
      <c r="I22" s="34"/>
      <c r="J22" s="34"/>
      <c r="K22" s="34"/>
      <c r="L22" s="34"/>
      <c r="M22" s="34"/>
      <c r="N22" s="34"/>
      <c r="O22" s="34"/>
      <c r="P22" s="34"/>
    </row>
    <row r="23" spans="1:16" ht="27" customHeight="1">
      <c r="A23" s="12">
        <f>IF(A24&gt;0,1,0)</f>
        <v>1</v>
      </c>
      <c r="C23" s="49" t="s">
        <v>26</v>
      </c>
      <c r="D23" s="26"/>
      <c r="E23" s="27"/>
      <c r="F23" s="27"/>
      <c r="G23" s="58">
        <v>8251.31</v>
      </c>
      <c r="H23" s="29"/>
      <c r="I23" s="34"/>
      <c r="J23" s="34"/>
      <c r="K23" s="34"/>
      <c r="L23" s="34"/>
      <c r="M23" s="34"/>
      <c r="N23" s="34"/>
      <c r="O23" s="34"/>
      <c r="P23" s="34"/>
    </row>
    <row r="24" spans="1:16" ht="53.25" customHeight="1">
      <c r="A24" s="12">
        <f>IF(SUM(D24:G24)&gt;0,1,0)</f>
        <v>1</v>
      </c>
      <c r="C24" s="49" t="s">
        <v>27</v>
      </c>
      <c r="D24" s="61"/>
      <c r="E24" s="62"/>
      <c r="F24" s="62"/>
      <c r="G24" s="58">
        <v>6654.29</v>
      </c>
      <c r="H24" s="190"/>
      <c r="I24" s="190"/>
      <c r="J24" s="34"/>
      <c r="K24" s="34"/>
      <c r="L24" s="34"/>
      <c r="M24" s="34"/>
      <c r="N24" s="34"/>
      <c r="O24" s="34"/>
      <c r="P24" s="34"/>
    </row>
    <row r="25" spans="1:16" ht="60.75" customHeight="1">
      <c r="A25" s="12">
        <f>IF(A26&gt;0,1,0)</f>
        <v>1</v>
      </c>
      <c r="C25" s="49" t="s">
        <v>28</v>
      </c>
      <c r="D25" s="26"/>
      <c r="E25" s="27"/>
      <c r="F25" s="27"/>
      <c r="G25" s="58"/>
      <c r="H25" s="29"/>
      <c r="I25" s="65"/>
      <c r="J25" s="34"/>
      <c r="K25" s="34"/>
      <c r="L25" s="34"/>
      <c r="M25" s="34"/>
      <c r="N25" s="34"/>
      <c r="O25" s="34"/>
      <c r="P25" s="34"/>
    </row>
    <row r="26" spans="1:16" ht="79.5" customHeight="1">
      <c r="A26" s="12">
        <f>IF(SUM(D26:G26)&gt;0,1,0)</f>
        <v>1</v>
      </c>
      <c r="C26" s="49" t="s">
        <v>29</v>
      </c>
      <c r="D26" s="61"/>
      <c r="E26" s="62">
        <f>D26</f>
        <v>0</v>
      </c>
      <c r="F26" s="62">
        <f>E26</f>
        <v>0</v>
      </c>
      <c r="G26" s="58">
        <v>6675.11</v>
      </c>
      <c r="H26" s="50"/>
      <c r="I26" s="34"/>
      <c r="J26" s="34"/>
      <c r="K26" s="34"/>
      <c r="L26" s="34"/>
      <c r="M26" s="34"/>
      <c r="N26" s="34"/>
      <c r="O26" s="34"/>
      <c r="P26" s="34"/>
    </row>
    <row r="27" spans="1:16" ht="69" customHeight="1">
      <c r="A27" s="12">
        <f>IF(A28&gt;0,1,0)</f>
        <v>0</v>
      </c>
      <c r="C27" s="49" t="s">
        <v>30</v>
      </c>
      <c r="D27" s="26"/>
      <c r="E27" s="27"/>
      <c r="F27" s="27"/>
      <c r="G27" s="58">
        <v>6865.39</v>
      </c>
      <c r="H27" s="29"/>
      <c r="I27" s="34"/>
      <c r="J27" s="65"/>
      <c r="K27" s="34"/>
      <c r="L27" s="34"/>
      <c r="M27" s="34"/>
      <c r="N27" s="34"/>
      <c r="O27" s="34"/>
      <c r="P27" s="34"/>
    </row>
    <row r="28" spans="1:16" ht="27" customHeight="1">
      <c r="A28" s="12">
        <f>IF(SUM(D28:G28)&gt;0,1,0)</f>
        <v>0</v>
      </c>
      <c r="C28" s="49" t="s">
        <v>31</v>
      </c>
      <c r="D28" s="61"/>
      <c r="E28" s="62">
        <f>D28</f>
        <v>0</v>
      </c>
      <c r="F28" s="62">
        <f>E28</f>
        <v>0</v>
      </c>
      <c r="G28" s="58"/>
      <c r="H28" s="50"/>
      <c r="I28" s="34"/>
      <c r="J28" s="34"/>
      <c r="K28" s="34"/>
      <c r="L28" s="34"/>
      <c r="M28" s="34"/>
      <c r="N28" s="34"/>
      <c r="O28" s="34"/>
      <c r="P28" s="34"/>
    </row>
    <row r="29" spans="1:16" ht="27" customHeight="1">
      <c r="A29" s="12">
        <f>IF(A30&gt;0,1,0)</f>
        <v>0</v>
      </c>
      <c r="C29" s="49" t="s">
        <v>32</v>
      </c>
      <c r="D29" s="26"/>
      <c r="E29" s="27"/>
      <c r="F29" s="27"/>
      <c r="G29" s="58"/>
      <c r="H29" s="29"/>
      <c r="I29" s="34"/>
      <c r="J29" s="34"/>
      <c r="K29" s="34"/>
      <c r="L29" s="34"/>
      <c r="M29" s="34"/>
      <c r="N29" s="34"/>
      <c r="O29" s="34"/>
      <c r="P29" s="34"/>
    </row>
    <row r="30" spans="1:16" ht="27" customHeight="1">
      <c r="A30" s="12">
        <f>IF(SUM(D30:G30)&gt;0,1,0)</f>
        <v>0</v>
      </c>
      <c r="C30" s="49" t="s">
        <v>33</v>
      </c>
      <c r="D30" s="66"/>
      <c r="E30" s="62"/>
      <c r="F30" s="62"/>
      <c r="G30" s="58"/>
      <c r="H30" s="50"/>
      <c r="I30" s="65"/>
      <c r="J30" s="67"/>
      <c r="K30" s="34"/>
      <c r="L30" s="34"/>
      <c r="M30" s="34"/>
      <c r="N30" s="34"/>
      <c r="O30" s="34"/>
      <c r="P30" s="34"/>
    </row>
    <row r="31" spans="3:16" ht="27" customHeight="1">
      <c r="C31" s="49" t="s">
        <v>34</v>
      </c>
      <c r="D31" s="66"/>
      <c r="E31" s="62"/>
      <c r="F31" s="62"/>
      <c r="G31" s="58"/>
      <c r="H31" s="50"/>
      <c r="I31" s="65"/>
      <c r="J31" s="67"/>
      <c r="K31" s="34"/>
      <c r="L31" s="34"/>
      <c r="M31" s="34"/>
      <c r="N31" s="34"/>
      <c r="O31" s="34"/>
      <c r="P31" s="34"/>
    </row>
    <row r="32" spans="3:8" ht="36">
      <c r="C32" s="68" t="s">
        <v>35</v>
      </c>
      <c r="D32" s="69"/>
      <c r="G32" s="70">
        <f>SUM(G4:G31)</f>
        <v>137459.82</v>
      </c>
      <c r="H32" s="71"/>
    </row>
    <row r="33" ht="12.75"/>
    <row r="34" spans="8:9" ht="12.75">
      <c r="H34" s="50"/>
      <c r="I34" s="72"/>
    </row>
    <row r="35" ht="12.75"/>
  </sheetData>
  <sheetProtection selectLockedCells="1" selectUnlockedCells="1"/>
  <autoFilter ref="A1:A31"/>
  <mergeCells count="3">
    <mergeCell ref="C1:G1"/>
    <mergeCell ref="H5:J5"/>
    <mergeCell ref="H24:I24"/>
  </mergeCells>
  <printOptions horizontalCentered="1" verticalCentered="1"/>
  <pageMargins left="0.15763888888888888" right="0.15763888888888888" top="0.5902777777777778" bottom="0.7083333333333333" header="0.2361111111111111" footer="0.2361111111111111"/>
  <pageSetup fitToHeight="1" fitToWidth="1" horizontalDpi="300" verticalDpi="300" orientation="portrait" paperSize="9"/>
  <headerFooter alignWithMargins="0">
    <oddHeader>&amp;L&amp;"Tahoma,Normale"COMUNE DI &amp;C&amp;"Tahoma,Normale"&amp;12Scheda: Fondo Stabile 99-02</oddHeader>
    <oddFooter>&amp;L&amp;"Tahoma,Normale"&amp;9&amp;F&amp;R&amp;"Tahoma,Normale"&amp;11Pag. &amp;P di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oglio2"/>
  <dimension ref="A1:E69"/>
  <sheetViews>
    <sheetView tabSelected="1" zoomScalePageLayoutView="0" workbookViewId="0" topLeftCell="A55">
      <selection activeCell="B68" sqref="B68"/>
    </sheetView>
  </sheetViews>
  <sheetFormatPr defaultColWidth="13.421875" defaultRowHeight="12.75"/>
  <cols>
    <col min="1" max="1" width="74.57421875" style="73" customWidth="1"/>
    <col min="2" max="2" width="17.8515625" style="74" customWidth="1"/>
    <col min="3" max="16384" width="13.421875" style="73" customWidth="1"/>
  </cols>
  <sheetData>
    <row r="1" spans="1:5" ht="39.75" customHeight="1">
      <c r="A1" s="191" t="str">
        <f>"COMUNE DI "&amp;PROGRAM!$D$6</f>
        <v>COMUNE DI GIOIOSA MAREA (ME)</v>
      </c>
      <c r="B1" s="191"/>
      <c r="C1" s="75"/>
      <c r="D1" s="75"/>
      <c r="E1" s="75"/>
    </row>
    <row r="2" spans="1:2" ht="25.5" customHeight="1">
      <c r="A2" s="76" t="s">
        <v>36</v>
      </c>
      <c r="B2" s="77"/>
    </row>
    <row r="3" spans="1:2" ht="34.5" customHeight="1">
      <c r="A3" s="78" t="s">
        <v>37</v>
      </c>
      <c r="B3" s="79">
        <f>'Risorse storiche ante ccnl 2018'!G32</f>
        <v>137459.82</v>
      </c>
    </row>
    <row r="4" spans="1:3" ht="12.75" customHeight="1">
      <c r="A4" s="192" t="s">
        <v>38</v>
      </c>
      <c r="B4" s="192"/>
      <c r="C4" s="80"/>
    </row>
    <row r="5" spans="1:2" ht="63.75">
      <c r="A5" s="81" t="s">
        <v>39</v>
      </c>
      <c r="B5" s="82">
        <f>2293.85+2091.18</f>
        <v>4385.03</v>
      </c>
    </row>
    <row r="6" spans="1:2" ht="38.25">
      <c r="A6" s="81" t="s">
        <v>40</v>
      </c>
      <c r="B6" s="83"/>
    </row>
    <row r="7" spans="1:2" ht="38.25">
      <c r="A7" s="81" t="s">
        <v>41</v>
      </c>
      <c r="B7" s="84">
        <v>0</v>
      </c>
    </row>
    <row r="8" spans="1:2" ht="25.5">
      <c r="A8" s="81" t="s">
        <v>42</v>
      </c>
      <c r="B8" s="84">
        <v>0</v>
      </c>
    </row>
    <row r="9" spans="1:2" ht="25.5">
      <c r="A9" s="85" t="s">
        <v>43</v>
      </c>
      <c r="B9" s="84">
        <v>0</v>
      </c>
    </row>
    <row r="10" spans="1:2" ht="30" customHeight="1">
      <c r="A10" s="86" t="s">
        <v>44</v>
      </c>
      <c r="B10" s="87">
        <f>SUM(B5:B9)</f>
        <v>4385.03</v>
      </c>
    </row>
    <row r="11" spans="1:2" ht="30" customHeight="1">
      <c r="A11" s="88" t="s">
        <v>45</v>
      </c>
      <c r="B11" s="89">
        <f>B3+B10</f>
        <v>141844.85</v>
      </c>
    </row>
    <row r="12" spans="1:2" ht="26.25" customHeight="1">
      <c r="A12" s="193" t="s">
        <v>46</v>
      </c>
      <c r="B12" s="193"/>
    </row>
    <row r="13" spans="1:2" ht="29.25" customHeight="1">
      <c r="A13" s="90" t="s">
        <v>47</v>
      </c>
      <c r="B13" s="83"/>
    </row>
    <row r="14" spans="1:2" ht="27" customHeight="1">
      <c r="A14" s="90" t="s">
        <v>48</v>
      </c>
      <c r="B14" s="83">
        <v>0</v>
      </c>
    </row>
    <row r="15" spans="1:2" ht="27" customHeight="1">
      <c r="A15" s="91" t="s">
        <v>49</v>
      </c>
      <c r="B15" s="92">
        <f>SUM(B13:B14)</f>
        <v>0</v>
      </c>
    </row>
    <row r="16" spans="1:2" ht="36" customHeight="1">
      <c r="A16" s="88" t="s">
        <v>50</v>
      </c>
      <c r="B16" s="89">
        <f>B11-B15</f>
        <v>141844.85</v>
      </c>
    </row>
    <row r="17" spans="1:2" ht="27" customHeight="1">
      <c r="A17" s="88" t="s">
        <v>51</v>
      </c>
      <c r="B17" s="89">
        <v>23644.65</v>
      </c>
    </row>
    <row r="18" spans="1:2" ht="27" customHeight="1">
      <c r="A18" s="88" t="s">
        <v>52</v>
      </c>
      <c r="B18" s="89"/>
    </row>
    <row r="19" spans="1:2" ht="30" customHeight="1">
      <c r="A19" s="88" t="s">
        <v>53</v>
      </c>
      <c r="B19" s="93">
        <f>B16-B17-B18</f>
        <v>118200.20000000001</v>
      </c>
    </row>
    <row r="20" spans="1:2" ht="30" customHeight="1">
      <c r="A20" s="192" t="s">
        <v>54</v>
      </c>
      <c r="B20" s="192"/>
    </row>
    <row r="21" spans="1:2" ht="25.5">
      <c r="A21" s="49" t="s">
        <v>55</v>
      </c>
      <c r="B21" s="94">
        <f>(43+31)*83.2</f>
        <v>6156.8</v>
      </c>
    </row>
    <row r="22" spans="1:2" ht="29.25" customHeight="1">
      <c r="A22" s="95" t="s">
        <v>56</v>
      </c>
      <c r="B22" s="94">
        <v>2016.53</v>
      </c>
    </row>
    <row r="23" spans="1:2" ht="29.25" customHeight="1">
      <c r="A23" s="96" t="s">
        <v>57</v>
      </c>
      <c r="B23" s="97">
        <f>SUM(B21:B22)</f>
        <v>8173.33</v>
      </c>
    </row>
    <row r="24" spans="1:2" ht="27" customHeight="1">
      <c r="A24" s="88" t="s">
        <v>58</v>
      </c>
      <c r="B24" s="93">
        <f>B19+B23</f>
        <v>126373.53000000001</v>
      </c>
    </row>
    <row r="25" ht="21.75" customHeight="1">
      <c r="B25" s="98"/>
    </row>
    <row r="26" spans="1:3" ht="18" customHeight="1">
      <c r="A26" s="194" t="s">
        <v>59</v>
      </c>
      <c r="B26" s="194"/>
      <c r="C26" s="99"/>
    </row>
    <row r="27" spans="1:2" ht="21.75" customHeight="1">
      <c r="A27" s="100" t="s">
        <v>60</v>
      </c>
      <c r="B27" s="101" t="s">
        <v>61</v>
      </c>
    </row>
    <row r="28" spans="1:2" ht="25.5">
      <c r="A28" s="90" t="s">
        <v>62</v>
      </c>
      <c r="B28" s="102">
        <v>0</v>
      </c>
    </row>
    <row r="29" spans="1:2" ht="25.5">
      <c r="A29" s="103" t="s">
        <v>63</v>
      </c>
      <c r="B29" s="83">
        <v>0</v>
      </c>
    </row>
    <row r="30" spans="1:2" ht="33" customHeight="1">
      <c r="A30" s="103" t="s">
        <v>64</v>
      </c>
      <c r="B30" s="104"/>
    </row>
    <row r="31" spans="1:2" ht="45" customHeight="1">
      <c r="A31" s="105" t="s">
        <v>65</v>
      </c>
      <c r="B31" s="106">
        <v>545.17</v>
      </c>
    </row>
    <row r="32" spans="1:2" ht="25.5">
      <c r="A32" s="90" t="s">
        <v>66</v>
      </c>
      <c r="B32" s="102">
        <v>0</v>
      </c>
    </row>
    <row r="33" spans="1:3" ht="25.5">
      <c r="A33" s="90" t="s">
        <v>67</v>
      </c>
      <c r="B33" s="107">
        <v>0</v>
      </c>
      <c r="C33" s="108"/>
    </row>
    <row r="34" spans="1:2" ht="63.75">
      <c r="A34" s="90" t="s">
        <v>68</v>
      </c>
      <c r="B34" s="109"/>
    </row>
    <row r="35" spans="1:2" ht="27.75" customHeight="1">
      <c r="A35" s="110" t="s">
        <v>69</v>
      </c>
      <c r="B35" s="102"/>
    </row>
    <row r="36" spans="1:2" ht="40.5" customHeight="1">
      <c r="A36" s="90" t="s">
        <v>70</v>
      </c>
      <c r="B36" s="111"/>
    </row>
    <row r="37" spans="1:2" ht="27" customHeight="1">
      <c r="A37" s="112" t="s">
        <v>71</v>
      </c>
      <c r="B37" s="113">
        <f>SUM(B28:B36)</f>
        <v>545.17</v>
      </c>
    </row>
    <row r="38" spans="1:2" ht="27" customHeight="1">
      <c r="A38" s="112" t="s">
        <v>51</v>
      </c>
      <c r="B38" s="113">
        <v>0</v>
      </c>
    </row>
    <row r="39" spans="1:2" ht="27" customHeight="1">
      <c r="A39" s="112" t="s">
        <v>52</v>
      </c>
      <c r="B39" s="113">
        <v>0</v>
      </c>
    </row>
    <row r="40" spans="1:2" ht="22.5" customHeight="1">
      <c r="A40" s="112" t="s">
        <v>72</v>
      </c>
      <c r="B40" s="113">
        <f>B37-B38-B39</f>
        <v>545.17</v>
      </c>
    </row>
    <row r="41" spans="1:2" ht="12" customHeight="1">
      <c r="A41" s="114"/>
      <c r="B41" s="115"/>
    </row>
    <row r="42" spans="1:2" ht="30" customHeight="1">
      <c r="A42" s="116" t="s">
        <v>73</v>
      </c>
      <c r="B42" s="116" t="s">
        <v>61</v>
      </c>
    </row>
    <row r="43" spans="1:2" ht="38.25">
      <c r="A43" s="90" t="s">
        <v>74</v>
      </c>
      <c r="B43" s="117">
        <v>0</v>
      </c>
    </row>
    <row r="44" spans="1:2" ht="25.5">
      <c r="A44" s="90" t="s">
        <v>75</v>
      </c>
      <c r="B44" s="102">
        <v>0</v>
      </c>
    </row>
    <row r="45" spans="1:2" ht="25.5">
      <c r="A45" s="90" t="s">
        <v>76</v>
      </c>
      <c r="B45" s="102"/>
    </row>
    <row r="46" spans="1:2" ht="25.5" customHeight="1">
      <c r="A46" s="118" t="s">
        <v>77</v>
      </c>
      <c r="B46" s="102"/>
    </row>
    <row r="47" spans="1:2" ht="25.5">
      <c r="A47" s="90" t="s">
        <v>78</v>
      </c>
      <c r="B47" s="102"/>
    </row>
    <row r="48" spans="1:2" ht="38.25">
      <c r="A48" s="90" t="s">
        <v>79</v>
      </c>
      <c r="B48" s="119">
        <v>0</v>
      </c>
    </row>
    <row r="49" spans="1:2" ht="30" customHeight="1">
      <c r="A49" s="90" t="s">
        <v>80</v>
      </c>
      <c r="B49" s="120"/>
    </row>
    <row r="50" spans="1:2" ht="26.25" customHeight="1">
      <c r="A50" s="112" t="s">
        <v>81</v>
      </c>
      <c r="B50" s="121">
        <f>SUM(B43:B49)</f>
        <v>0</v>
      </c>
    </row>
    <row r="51" spans="1:2" ht="22.5" customHeight="1">
      <c r="A51" s="112" t="s">
        <v>82</v>
      </c>
      <c r="B51" s="122">
        <f>SUM(B50+B40)</f>
        <v>545.17</v>
      </c>
    </row>
    <row r="52" spans="1:2" ht="33" customHeight="1">
      <c r="A52" s="195" t="s">
        <v>83</v>
      </c>
      <c r="B52" s="195"/>
    </row>
    <row r="53" spans="1:2" ht="36.75" customHeight="1">
      <c r="A53" s="123" t="s">
        <v>84</v>
      </c>
      <c r="B53" s="124">
        <f>B16</f>
        <v>141844.85</v>
      </c>
    </row>
    <row r="54" spans="1:2" ht="28.5" customHeight="1">
      <c r="A54" s="125" t="s">
        <v>85</v>
      </c>
      <c r="B54" s="124">
        <f>B37</f>
        <v>545.17</v>
      </c>
    </row>
    <row r="55" spans="1:2" ht="33.75" customHeight="1">
      <c r="A55" s="126" t="s">
        <v>86</v>
      </c>
      <c r="B55" s="127">
        <f>SUM(B53:B54)</f>
        <v>142390.02000000002</v>
      </c>
    </row>
    <row r="56" spans="1:2" ht="33.75" customHeight="1">
      <c r="A56" s="196" t="s">
        <v>87</v>
      </c>
      <c r="B56" s="196"/>
    </row>
    <row r="57" spans="1:2" ht="38.25" customHeight="1">
      <c r="A57" s="129" t="s">
        <v>88</v>
      </c>
      <c r="B57" s="130">
        <v>23644.65</v>
      </c>
    </row>
    <row r="58" spans="1:2" ht="38.25" customHeight="1">
      <c r="A58" s="129" t="s">
        <v>89</v>
      </c>
      <c r="B58" s="130">
        <v>0</v>
      </c>
    </row>
    <row r="59" spans="1:2" ht="38.25" customHeight="1">
      <c r="A59" s="131" t="s">
        <v>90</v>
      </c>
      <c r="B59" s="130">
        <f>B55-B57-B58</f>
        <v>118745.37000000002</v>
      </c>
    </row>
    <row r="60" spans="1:2" ht="38.25" customHeight="1">
      <c r="A60" s="128" t="s">
        <v>91</v>
      </c>
      <c r="B60" s="130">
        <v>0</v>
      </c>
    </row>
    <row r="61" spans="1:2" ht="38.25" customHeight="1">
      <c r="A61" s="132" t="s">
        <v>92</v>
      </c>
      <c r="B61" s="133">
        <f>B59-B60</f>
        <v>118745.37000000002</v>
      </c>
    </row>
    <row r="62" spans="1:2" ht="36.75" customHeight="1">
      <c r="A62" s="134" t="s">
        <v>93</v>
      </c>
      <c r="B62" s="124">
        <f>B23</f>
        <v>8173.33</v>
      </c>
    </row>
    <row r="63" spans="1:2" ht="30.75" customHeight="1">
      <c r="A63" s="135" t="s">
        <v>94</v>
      </c>
      <c r="B63" s="136">
        <f>B50</f>
        <v>0</v>
      </c>
    </row>
    <row r="64" spans="1:2" ht="45" customHeight="1">
      <c r="A64" s="137" t="s">
        <v>95</v>
      </c>
      <c r="B64" s="138">
        <f>B61+B62+B63</f>
        <v>126918.70000000003</v>
      </c>
    </row>
    <row r="66" spans="1:2" ht="29.25" customHeight="1">
      <c r="A66" s="197" t="s">
        <v>96</v>
      </c>
      <c r="B66" s="197"/>
    </row>
    <row r="67" spans="1:2" ht="18.75" customHeight="1">
      <c r="A67" s="90" t="s">
        <v>97</v>
      </c>
      <c r="B67" s="139">
        <v>14000</v>
      </c>
    </row>
    <row r="68" spans="1:2" ht="20.25" customHeight="1">
      <c r="A68" s="90" t="s">
        <v>98</v>
      </c>
      <c r="B68" s="140"/>
    </row>
    <row r="69" spans="1:2" ht="24" customHeight="1">
      <c r="A69" s="90" t="s">
        <v>99</v>
      </c>
      <c r="B69" s="139">
        <f>B67-B68</f>
        <v>14000</v>
      </c>
    </row>
  </sheetData>
  <sheetProtection selectLockedCells="1" selectUnlockedCells="1"/>
  <mergeCells count="8">
    <mergeCell ref="A56:B56"/>
    <mergeCell ref="A66:B66"/>
    <mergeCell ref="A1:B1"/>
    <mergeCell ref="A4:B4"/>
    <mergeCell ref="A12:B12"/>
    <mergeCell ref="A20:B20"/>
    <mergeCell ref="A26:B26"/>
    <mergeCell ref="A52:B52"/>
  </mergeCells>
  <printOptions/>
  <pageMargins left="0.25" right="0.2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codeName="Foglio3"/>
  <dimension ref="A1:E27"/>
  <sheetViews>
    <sheetView zoomScalePageLayoutView="0" workbookViewId="0" topLeftCell="A1">
      <selection activeCell="C12" sqref="C12"/>
    </sheetView>
  </sheetViews>
  <sheetFormatPr defaultColWidth="8.7109375" defaultRowHeight="12.75"/>
  <cols>
    <col min="1" max="1" width="33.140625" style="141" customWidth="1"/>
    <col min="2" max="2" width="14.8515625" style="141" customWidth="1"/>
    <col min="3" max="3" width="12.7109375" style="141" customWidth="1"/>
    <col min="4" max="4" width="12.421875" style="141" customWidth="1"/>
    <col min="5" max="5" width="14.8515625" style="141" customWidth="1"/>
    <col min="6" max="16384" width="8.7109375" style="141" customWidth="1"/>
  </cols>
  <sheetData>
    <row r="1" spans="1:5" ht="12.75">
      <c r="A1" s="198" t="s">
        <v>100</v>
      </c>
      <c r="B1" s="198"/>
      <c r="C1" s="198"/>
      <c r="D1" s="198"/>
      <c r="E1" s="198"/>
    </row>
    <row r="2" spans="1:5" ht="14.25">
      <c r="A2" s="199" t="s">
        <v>101</v>
      </c>
      <c r="B2" s="199"/>
      <c r="C2" s="142">
        <v>120507.47</v>
      </c>
      <c r="D2" s="143">
        <v>0</v>
      </c>
      <c r="E2" s="144">
        <f>C2+D2</f>
        <v>120507.47</v>
      </c>
    </row>
    <row r="3" spans="1:5" ht="14.25">
      <c r="A3" s="200" t="s">
        <v>102</v>
      </c>
      <c r="B3" s="200"/>
      <c r="C3" s="142">
        <v>37958.82</v>
      </c>
      <c r="D3" s="143">
        <v>0</v>
      </c>
      <c r="E3" s="144">
        <f>C3+D3</f>
        <v>37958.82</v>
      </c>
    </row>
    <row r="4" spans="1:5" ht="14.25">
      <c r="A4" s="199" t="s">
        <v>103</v>
      </c>
      <c r="B4" s="199"/>
      <c r="C4" s="145">
        <v>10740.7</v>
      </c>
      <c r="D4" s="143">
        <v>0</v>
      </c>
      <c r="E4" s="144">
        <f>C4+D4</f>
        <v>10740.7</v>
      </c>
    </row>
    <row r="5" spans="1:5" ht="15">
      <c r="A5" s="199" t="s">
        <v>104</v>
      </c>
      <c r="B5" s="199"/>
      <c r="C5" s="146">
        <v>14000</v>
      </c>
      <c r="D5" s="143">
        <v>0</v>
      </c>
      <c r="E5" s="144">
        <f>C5+D5</f>
        <v>14000</v>
      </c>
    </row>
    <row r="6" spans="1:5" ht="14.25">
      <c r="A6" s="201" t="s">
        <v>105</v>
      </c>
      <c r="B6" s="201"/>
      <c r="C6" s="201"/>
      <c r="D6" s="201"/>
      <c r="E6" s="148">
        <f>SUM(E2:E5)</f>
        <v>183206.99000000002</v>
      </c>
    </row>
    <row r="8" spans="1:5" ht="12.75">
      <c r="A8" s="198" t="s">
        <v>106</v>
      </c>
      <c r="B8" s="198"/>
      <c r="C8" s="198"/>
      <c r="D8" s="198"/>
      <c r="E8" s="198"/>
    </row>
    <row r="9" spans="1:5" ht="14.25">
      <c r="A9" s="199" t="s">
        <v>107</v>
      </c>
      <c r="B9" s="199"/>
      <c r="C9" s="143">
        <f>'Fondo 2020'!B59</f>
        <v>118745.37000000002</v>
      </c>
      <c r="D9" s="143">
        <v>0</v>
      </c>
      <c r="E9" s="144">
        <f>C9+D9</f>
        <v>118745.37000000002</v>
      </c>
    </row>
    <row r="10" spans="1:5" ht="27" customHeight="1">
      <c r="A10" s="202" t="s">
        <v>108</v>
      </c>
      <c r="B10" s="202"/>
      <c r="C10" s="149">
        <v>37958.82</v>
      </c>
      <c r="D10" s="143"/>
      <c r="E10" s="144">
        <f>C10+D10</f>
        <v>37958.82</v>
      </c>
    </row>
    <row r="11" spans="1:5" ht="12.75" customHeight="1">
      <c r="A11" s="203" t="s">
        <v>103</v>
      </c>
      <c r="B11" s="203"/>
      <c r="C11" s="145"/>
      <c r="D11" s="143">
        <v>0</v>
      </c>
      <c r="E11" s="144">
        <f>C11+D11</f>
        <v>0</v>
      </c>
    </row>
    <row r="12" spans="1:5" ht="15">
      <c r="A12" s="199" t="s">
        <v>104</v>
      </c>
      <c r="B12" s="199"/>
      <c r="C12" s="146">
        <v>14000</v>
      </c>
      <c r="D12" s="143">
        <v>0</v>
      </c>
      <c r="E12" s="144">
        <f>C12+D12</f>
        <v>14000</v>
      </c>
    </row>
    <row r="13" spans="1:5" ht="14.25">
      <c r="A13" s="201" t="s">
        <v>109</v>
      </c>
      <c r="B13" s="201"/>
      <c r="C13" s="201"/>
      <c r="D13" s="201"/>
      <c r="E13" s="148">
        <f>SUM(E9:E12)</f>
        <v>170704.19000000003</v>
      </c>
    </row>
    <row r="14" spans="1:5" ht="12.75">
      <c r="A14" s="150" t="s">
        <v>110</v>
      </c>
      <c r="B14" s="150" t="s">
        <v>111</v>
      </c>
      <c r="C14" s="204" t="s">
        <v>112</v>
      </c>
      <c r="D14" s="204"/>
      <c r="E14" s="204"/>
    </row>
    <row r="15" spans="1:5" ht="12.75">
      <c r="A15" s="147">
        <f>E9</f>
        <v>118745.37000000002</v>
      </c>
      <c r="B15" s="147">
        <f>IF((E13&gt;E6),(E13-E6),0)</f>
        <v>0</v>
      </c>
      <c r="C15" s="151">
        <f>A15-B15</f>
        <v>118745.37000000002</v>
      </c>
      <c r="D15" s="151"/>
      <c r="E15" s="151"/>
    </row>
    <row r="24" ht="15">
      <c r="C24" s="152"/>
    </row>
    <row r="25" ht="12.75">
      <c r="C25" s="153"/>
    </row>
    <row r="26" ht="15">
      <c r="C26" s="152"/>
    </row>
    <row r="27" ht="15">
      <c r="C27" s="152"/>
    </row>
  </sheetData>
  <sheetProtection selectLockedCells="1" selectUnlockedCells="1"/>
  <mergeCells count="13">
    <mergeCell ref="C14:E14"/>
    <mergeCell ref="A8:E8"/>
    <mergeCell ref="A9:B9"/>
    <mergeCell ref="A10:B10"/>
    <mergeCell ref="A11:B11"/>
    <mergeCell ref="A12:B12"/>
    <mergeCell ref="A13:D13"/>
    <mergeCell ref="A1:E1"/>
    <mergeCell ref="A2:B2"/>
    <mergeCell ref="A3:B3"/>
    <mergeCell ref="A4:B4"/>
    <mergeCell ref="A5:B5"/>
    <mergeCell ref="A6:D6"/>
  </mergeCells>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codeName="Foglio16">
    <tabColor indexed="51"/>
    <pageSetUpPr fitToPage="1"/>
  </sheetPr>
  <dimension ref="A1:G40"/>
  <sheetViews>
    <sheetView zoomScalePageLayoutView="0" workbookViewId="0" topLeftCell="C1">
      <selection activeCell="D8" sqref="D8"/>
    </sheetView>
  </sheetViews>
  <sheetFormatPr defaultColWidth="9.140625" defaultRowHeight="12.75"/>
  <cols>
    <col min="1" max="2" width="0" style="154" hidden="1" customWidth="1"/>
    <col min="3" max="3" width="38.00390625" style="154" customWidth="1"/>
    <col min="4" max="4" width="12.7109375" style="154" customWidth="1"/>
    <col min="5" max="5" width="9.140625" style="154" customWidth="1"/>
    <col min="6" max="6" width="13.140625" style="154" customWidth="1"/>
    <col min="7" max="16384" width="9.140625" style="154" customWidth="1"/>
  </cols>
  <sheetData>
    <row r="1" spans="1:4" ht="18">
      <c r="A1" s="154">
        <v>1</v>
      </c>
      <c r="C1" s="205" t="str">
        <f>"COMUNE DI "&amp;PROGRAM!$D$6</f>
        <v>COMUNE DI GIOIOSA MAREA (ME)</v>
      </c>
      <c r="D1" s="205"/>
    </row>
    <row r="2" spans="1:4" ht="12.75">
      <c r="A2" s="154">
        <v>1</v>
      </c>
      <c r="C2" s="206" t="s">
        <v>113</v>
      </c>
      <c r="D2" s="207">
        <v>2020</v>
      </c>
    </row>
    <row r="3" spans="1:4" ht="12.75">
      <c r="A3" s="154">
        <v>1</v>
      </c>
      <c r="C3" s="206"/>
      <c r="D3" s="207"/>
    </row>
    <row r="4" spans="1:7" ht="27" customHeight="1">
      <c r="A4" s="154">
        <v>1</v>
      </c>
      <c r="C4" s="155" t="s">
        <v>114</v>
      </c>
      <c r="D4" s="156">
        <f>'Fondo 2020'!B64-'Utilizzo 2020'!D39</f>
        <v>72218.21000000002</v>
      </c>
      <c r="F4" s="157">
        <v>69000</v>
      </c>
      <c r="G4" s="158">
        <f>D4-F4</f>
        <v>3218.210000000021</v>
      </c>
    </row>
    <row r="5" spans="1:4" ht="12.75">
      <c r="A5" s="154">
        <v>1</v>
      </c>
      <c r="C5" s="159"/>
      <c r="D5" s="160"/>
    </row>
    <row r="6" spans="1:4" ht="17.25" customHeight="1">
      <c r="A6" s="154">
        <v>1</v>
      </c>
      <c r="C6" s="161" t="s">
        <v>115</v>
      </c>
      <c r="D6" s="162">
        <f>D2</f>
        <v>2020</v>
      </c>
    </row>
    <row r="7" spans="1:4" ht="30" customHeight="1" hidden="1">
      <c r="A7" s="154">
        <f>IF(SUM(D7:D7)&gt;0,1,0)</f>
        <v>0</v>
      </c>
      <c r="C7" s="163" t="s">
        <v>116</v>
      </c>
      <c r="D7" s="164"/>
    </row>
    <row r="8" spans="1:6" ht="30" customHeight="1">
      <c r="A8" s="154">
        <f>IF(SUM(D8:D8)&gt;0,1,0)</f>
        <v>1</v>
      </c>
      <c r="C8" s="163" t="s">
        <v>117</v>
      </c>
      <c r="D8" s="164">
        <v>30966.65</v>
      </c>
      <c r="E8" s="208"/>
      <c r="F8" s="158"/>
    </row>
    <row r="9" spans="1:7" ht="34.5" customHeight="1">
      <c r="A9" s="154">
        <v>1</v>
      </c>
      <c r="C9" s="165" t="s">
        <v>118</v>
      </c>
      <c r="D9" s="166">
        <f>SUM(D7:D8)</f>
        <v>30966.65</v>
      </c>
      <c r="E9" s="208"/>
      <c r="G9" s="158"/>
    </row>
    <row r="10" spans="1:6" ht="30" customHeight="1">
      <c r="A10" s="154">
        <f>IF(SUM(D10:D10)&gt;0,1,0)</f>
        <v>1</v>
      </c>
      <c r="C10" s="163" t="s">
        <v>119</v>
      </c>
      <c r="D10" s="164">
        <v>23733.84</v>
      </c>
      <c r="E10" s="208"/>
      <c r="F10" s="158"/>
    </row>
    <row r="11" spans="1:7" ht="63.75">
      <c r="A11" s="154">
        <f>IF(SUM(D11:D11)&gt;0,1,0)</f>
        <v>0</v>
      </c>
      <c r="C11" s="167" t="s">
        <v>120</v>
      </c>
      <c r="D11" s="168"/>
      <c r="E11" s="208"/>
      <c r="G11" s="158"/>
    </row>
    <row r="12" spans="1:5" ht="30" customHeight="1">
      <c r="A12" s="154">
        <f>IF(SUM(D12:D12)&gt;0,1,0)</f>
        <v>0</v>
      </c>
      <c r="C12" s="167" t="s">
        <v>121</v>
      </c>
      <c r="D12" s="168"/>
      <c r="E12" s="169"/>
    </row>
    <row r="13" spans="3:5" ht="30" customHeight="1">
      <c r="C13" s="167" t="s">
        <v>122</v>
      </c>
      <c r="D13" s="168"/>
      <c r="E13" s="169"/>
    </row>
    <row r="14" spans="1:6" ht="39" customHeight="1">
      <c r="A14" s="154">
        <v>1</v>
      </c>
      <c r="C14" s="170" t="s">
        <v>123</v>
      </c>
      <c r="D14" s="171">
        <f>SUM(D9:D13)</f>
        <v>54700.490000000005</v>
      </c>
      <c r="F14" s="172"/>
    </row>
    <row r="15" spans="1:6" ht="29.25" customHeight="1">
      <c r="A15" s="154">
        <f>IF(SUM(D15:D15)&gt;0,1,0)</f>
        <v>0</v>
      </c>
      <c r="C15" s="167" t="s">
        <v>124</v>
      </c>
      <c r="D15" s="164"/>
      <c r="F15" s="172"/>
    </row>
    <row r="16" spans="3:6" ht="30" customHeight="1" hidden="1">
      <c r="C16" s="167"/>
      <c r="D16" s="164"/>
      <c r="F16" s="172"/>
    </row>
    <row r="17" spans="1:6" ht="30" customHeight="1">
      <c r="A17" s="154">
        <f aca="true" t="shared" si="0" ref="A17:A25">IF(SUM(D17:D17)&gt;0,1,0)</f>
        <v>0</v>
      </c>
      <c r="C17" s="167" t="s">
        <v>125</v>
      </c>
      <c r="D17" s="168"/>
      <c r="E17" s="169"/>
      <c r="F17" s="172"/>
    </row>
    <row r="18" spans="1:6" ht="30" customHeight="1">
      <c r="A18" s="154">
        <f t="shared" si="0"/>
        <v>0</v>
      </c>
      <c r="C18" s="167" t="s">
        <v>126</v>
      </c>
      <c r="D18" s="168"/>
      <c r="E18" s="169"/>
      <c r="F18" s="172"/>
    </row>
    <row r="19" spans="1:5" ht="30" customHeight="1">
      <c r="A19" s="154">
        <f t="shared" si="0"/>
        <v>0</v>
      </c>
      <c r="C19" s="167" t="s">
        <v>127</v>
      </c>
      <c r="D19" s="168"/>
      <c r="E19" s="169"/>
    </row>
    <row r="20" spans="1:5" ht="30" customHeight="1">
      <c r="A20" s="154">
        <f t="shared" si="0"/>
        <v>0</v>
      </c>
      <c r="C20" s="167" t="s">
        <v>128</v>
      </c>
      <c r="D20" s="168"/>
      <c r="E20" s="169"/>
    </row>
    <row r="21" spans="1:5" ht="30" customHeight="1">
      <c r="A21" s="154">
        <f t="shared" si="0"/>
        <v>0</v>
      </c>
      <c r="C21" s="167" t="s">
        <v>129</v>
      </c>
      <c r="D21" s="168"/>
      <c r="E21" s="169"/>
    </row>
    <row r="22" spans="1:5" ht="30" customHeight="1">
      <c r="A22" s="154">
        <f t="shared" si="0"/>
        <v>0</v>
      </c>
      <c r="C22" s="167" t="s">
        <v>130</v>
      </c>
      <c r="D22" s="168"/>
      <c r="E22" s="169"/>
    </row>
    <row r="23" spans="1:4" ht="36" customHeight="1">
      <c r="A23" s="154">
        <f t="shared" si="0"/>
        <v>0</v>
      </c>
      <c r="C23" s="173" t="s">
        <v>131</v>
      </c>
      <c r="D23" s="168"/>
    </row>
    <row r="24" spans="1:4" ht="40.5" customHeight="1">
      <c r="A24" s="154">
        <f t="shared" si="0"/>
        <v>0</v>
      </c>
      <c r="C24" s="173" t="s">
        <v>132</v>
      </c>
      <c r="D24" s="168"/>
    </row>
    <row r="25" spans="1:4" ht="36.75" customHeight="1">
      <c r="A25" s="154">
        <f t="shared" si="0"/>
        <v>0</v>
      </c>
      <c r="C25" s="173" t="s">
        <v>133</v>
      </c>
      <c r="D25" s="168"/>
    </row>
    <row r="26" spans="3:4" ht="36.75" customHeight="1">
      <c r="C26" s="173" t="s">
        <v>134</v>
      </c>
      <c r="D26" s="168"/>
    </row>
    <row r="27" spans="3:4" ht="36.75" customHeight="1">
      <c r="C27" s="173" t="s">
        <v>135</v>
      </c>
      <c r="D27" s="168"/>
    </row>
    <row r="28" spans="3:4" ht="42" customHeight="1">
      <c r="C28" s="173" t="s">
        <v>136</v>
      </c>
      <c r="D28" s="168"/>
    </row>
    <row r="29" spans="1:4" ht="34.5" customHeight="1">
      <c r="A29" s="154">
        <v>1</v>
      </c>
      <c r="C29" s="174" t="s">
        <v>137</v>
      </c>
      <c r="D29" s="175">
        <f>SUM(D15:D28)</f>
        <v>0</v>
      </c>
    </row>
    <row r="30" spans="1:4" ht="42" customHeight="1">
      <c r="A30" s="154">
        <f>IF(SUM(D30:D30)&gt;0,1,0)</f>
        <v>0</v>
      </c>
      <c r="C30" s="176" t="s">
        <v>138</v>
      </c>
      <c r="D30" s="177">
        <f>'Fondo 2020'!B45</f>
        <v>0</v>
      </c>
    </row>
    <row r="31" spans="1:4" ht="36.75" customHeight="1">
      <c r="A31" s="154">
        <f>IF(SUM(D31:D31)&gt;0,1,0)</f>
        <v>0</v>
      </c>
      <c r="C31" s="176" t="s">
        <v>139</v>
      </c>
      <c r="D31" s="178"/>
    </row>
    <row r="32" spans="1:4" ht="29.25" customHeight="1">
      <c r="A32" s="154">
        <f>IF(SUM(D32:D32)&gt;0,1,0)</f>
        <v>0</v>
      </c>
      <c r="C32" s="176" t="s">
        <v>140</v>
      </c>
      <c r="D32" s="178"/>
    </row>
    <row r="33" spans="1:4" ht="30" customHeight="1" hidden="1">
      <c r="A33" s="154">
        <f>IF(SUM(D33:D33)&gt;0,1,0)</f>
        <v>0</v>
      </c>
      <c r="C33" s="176"/>
      <c r="D33" s="179"/>
    </row>
    <row r="34" spans="3:4" ht="30" customHeight="1">
      <c r="C34" s="176"/>
      <c r="D34" s="180"/>
    </row>
    <row r="35" spans="1:4" ht="34.5" customHeight="1">
      <c r="A35" s="154">
        <v>1</v>
      </c>
      <c r="C35" s="174" t="s">
        <v>141</v>
      </c>
      <c r="D35" s="181">
        <f>SUM(D30:D33)</f>
        <v>0</v>
      </c>
    </row>
    <row r="36" spans="1:4" ht="30" customHeight="1" hidden="1">
      <c r="A36" s="154">
        <f>IF(SUM(D36:D36)&gt;0,1,0)</f>
        <v>0</v>
      </c>
      <c r="C36" s="173" t="s">
        <v>142</v>
      </c>
      <c r="D36" s="164"/>
    </row>
    <row r="37" spans="1:4" ht="30" customHeight="1" hidden="1">
      <c r="A37" s="154">
        <f>IF(SUM(D37:D37)&gt;0,1,0)</f>
        <v>0</v>
      </c>
      <c r="C37" s="173" t="s">
        <v>143</v>
      </c>
      <c r="D37" s="164"/>
    </row>
    <row r="38" spans="3:4" ht="30" customHeight="1">
      <c r="C38" s="176" t="s">
        <v>144</v>
      </c>
      <c r="D38" s="164"/>
    </row>
    <row r="39" spans="1:4" ht="34.5" customHeight="1">
      <c r="A39" s="154">
        <v>1</v>
      </c>
      <c r="C39" s="182" t="s">
        <v>145</v>
      </c>
      <c r="D39" s="183">
        <f>D14+D29+D35+D36+D37+D38</f>
        <v>54700.490000000005</v>
      </c>
    </row>
    <row r="40" ht="12.75">
      <c r="D40" s="157"/>
    </row>
  </sheetData>
  <sheetProtection selectLockedCells="1" selectUnlockedCells="1"/>
  <mergeCells count="4">
    <mergeCell ref="C1:D1"/>
    <mergeCell ref="C2:C3"/>
    <mergeCell ref="D2:D3"/>
    <mergeCell ref="E8:E11"/>
  </mergeCells>
  <printOptions horizontalCentered="1" verticalCentered="1"/>
  <pageMargins left="0.15763888888888888" right="0.15763888888888888" top="0.5902777777777778" bottom="0.7083333333333333" header="0.2361111111111111" footer="0.2361111111111111"/>
  <pageSetup fitToHeight="1" fitToWidth="1" horizontalDpi="300" verticalDpi="300" orientation="portrait" paperSize="9"/>
  <headerFooter alignWithMargins="0">
    <oddHeader>&amp;L&amp;"Tahoma,Normale"COMUNE DI &amp;C&amp;"Tahoma,Normale"&amp;12Scheda: Utilizzo 03-07</oddHeader>
    <oddFooter>&amp;L&amp;"Tahoma,Normale"&amp;9&amp;F&amp;C&amp;"Tahoma,Normale"&amp;11data creazione: 
data stampa: &amp;D-&amp;T&amp;R&amp;"Tahoma,Normale"&amp;11Pag. &amp;P di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dc:creator>
  <cp:keywords/>
  <dc:description/>
  <cp:lastModifiedBy>Angela</cp:lastModifiedBy>
  <dcterms:created xsi:type="dcterms:W3CDTF">2021-01-03T15:41:26Z</dcterms:created>
  <dcterms:modified xsi:type="dcterms:W3CDTF">2021-01-03T15:41:26Z</dcterms:modified>
  <cp:category/>
  <cp:version/>
  <cp:contentType/>
  <cp:contentStatus/>
</cp:coreProperties>
</file>